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0 - Komunikace" sheetId="2" r:id="rId2"/>
    <sheet name="VRN - Vedlejší rozpočtové..." sheetId="3" r:id="rId3"/>
    <sheet name="ON - Ostatní náklady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 100 - Komunikace'!$C$124:$K$540</definedName>
    <definedName name="_xlnm.Print_Area" localSheetId="1">'SO 100 - Komunikace'!$C$4:$J$76,'SO 100 - Komunikace'!$C$82:$J$106,'SO 100 - Komunikace'!$C$112:$K$540</definedName>
    <definedName name="_xlnm.Print_Titles" localSheetId="1">'SO 100 - Komunikace'!$124:$124</definedName>
    <definedName name="_xlnm._FilterDatabase" localSheetId="2" hidden="1">'VRN - Vedlejší rozpočtové...'!$C$119:$K$127</definedName>
    <definedName name="_xlnm.Print_Area" localSheetId="2">'VRN - Vedlejší rozpočtové...'!$C$4:$J$76,'VRN - Vedlejší rozpočtové...'!$C$82:$J$101,'VRN - Vedlejší rozpočtové...'!$C$107:$K$127</definedName>
    <definedName name="_xlnm.Print_Titles" localSheetId="2">'VRN - Vedlejší rozpočtové...'!$119:$119</definedName>
    <definedName name="_xlnm._FilterDatabase" localSheetId="3" hidden="1">'ON - Ostatní náklady'!$C$119:$K$135</definedName>
    <definedName name="_xlnm.Print_Area" localSheetId="3">'ON - Ostatní náklady'!$C$4:$J$76,'ON - Ostatní náklady'!$C$82:$J$101,'ON - Ostatní náklady'!$C$107:$K$135</definedName>
    <definedName name="_xlnm.Print_Titles" localSheetId="3">'ON - Ostatní náklady'!$119:$119</definedName>
  </definedNames>
  <calcPr/>
</workbook>
</file>

<file path=xl/calcChain.xml><?xml version="1.0" encoding="utf-8"?>
<calcChain xmlns="http://schemas.openxmlformats.org/spreadsheetml/2006/main">
  <c i="4" r="J37"/>
  <c r="J36"/>
  <c i="1" r="AY97"/>
  <c i="4" r="J35"/>
  <c i="1" r="AX97"/>
  <c i="4"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100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T127"/>
  <c r="R128"/>
  <c r="R127"/>
  <c r="P128"/>
  <c r="P127"/>
  <c r="BK128"/>
  <c r="BK127"/>
  <c r="J127"/>
  <c r="J128"/>
  <c r="BE128"/>
  <c r="J99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F37"/>
  <c i="1" r="BD97"/>
  <c i="4" r="BH123"/>
  <c r="F36"/>
  <c i="1" r="BC97"/>
  <c i="4" r="BG123"/>
  <c r="F35"/>
  <c i="1" r="BB97"/>
  <c i="4" r="BF123"/>
  <c r="J34"/>
  <c i="1" r="AW97"/>
  <c i="4" r="F34"/>
  <c i="1" r="BA97"/>
  <c i="4" r="T123"/>
  <c r="T122"/>
  <c r="T121"/>
  <c r="T120"/>
  <c r="R123"/>
  <c r="R122"/>
  <c r="R121"/>
  <c r="R120"/>
  <c r="P123"/>
  <c r="P122"/>
  <c r="P121"/>
  <c r="P120"/>
  <c i="1" r="AU97"/>
  <c i="4" r="BK123"/>
  <c r="BK122"/>
  <c r="J122"/>
  <c r="BK121"/>
  <c r="J121"/>
  <c r="BK120"/>
  <c r="J120"/>
  <c r="J96"/>
  <c r="J30"/>
  <c i="1" r="AG97"/>
  <c i="4" r="J123"/>
  <c r="BE123"/>
  <c r="J33"/>
  <c i="1" r="AV97"/>
  <c i="4" r="F33"/>
  <c i="1" r="AZ97"/>
  <c i="4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3" r="J37"/>
  <c r="J36"/>
  <c i="1" r="AY96"/>
  <c i="3" r="J35"/>
  <c i="1" r="AX96"/>
  <c i="3" r="BI127"/>
  <c r="BH127"/>
  <c r="BG127"/>
  <c r="BF127"/>
  <c r="T127"/>
  <c r="T126"/>
  <c r="R127"/>
  <c r="R126"/>
  <c r="P127"/>
  <c r="P126"/>
  <c r="BK127"/>
  <c r="BK126"/>
  <c r="J126"/>
  <c r="J127"/>
  <c r="BE127"/>
  <c r="J100"/>
  <c r="BI125"/>
  <c r="BH125"/>
  <c r="BG125"/>
  <c r="BF125"/>
  <c r="T125"/>
  <c r="T124"/>
  <c r="R125"/>
  <c r="R124"/>
  <c r="P125"/>
  <c r="P124"/>
  <c r="BK125"/>
  <c r="BK124"/>
  <c r="J124"/>
  <c r="J125"/>
  <c r="BE125"/>
  <c r="J99"/>
  <c r="BI123"/>
  <c r="F37"/>
  <c i="1" r="BD96"/>
  <c i="3" r="BH123"/>
  <c r="F36"/>
  <c i="1" r="BC96"/>
  <c i="3" r="BG123"/>
  <c r="F35"/>
  <c i="1" r="BB96"/>
  <c i="3" r="BF123"/>
  <c r="J34"/>
  <c i="1" r="AW96"/>
  <c i="3" r="F34"/>
  <c i="1" r="BA96"/>
  <c i="3" r="T123"/>
  <c r="T122"/>
  <c r="T121"/>
  <c r="T120"/>
  <c r="R123"/>
  <c r="R122"/>
  <c r="R121"/>
  <c r="R120"/>
  <c r="P123"/>
  <c r="P122"/>
  <c r="P121"/>
  <c r="P120"/>
  <c i="1" r="AU96"/>
  <c i="3" r="BK123"/>
  <c r="BK122"/>
  <c r="J122"/>
  <c r="BK121"/>
  <c r="J121"/>
  <c r="BK120"/>
  <c r="J120"/>
  <c r="J96"/>
  <c r="J30"/>
  <c i="1" r="AG96"/>
  <c i="3" r="J123"/>
  <c r="BE123"/>
  <c r="J33"/>
  <c i="1" r="AV96"/>
  <c i="3" r="F33"/>
  <c i="1" r="AZ96"/>
  <c i="3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2" r="J37"/>
  <c r="J36"/>
  <c i="1" r="AY95"/>
  <c i="2" r="J35"/>
  <c i="1" r="AX95"/>
  <c i="2" r="BI540"/>
  <c r="BH540"/>
  <c r="BG540"/>
  <c r="BF540"/>
  <c r="T540"/>
  <c r="R540"/>
  <c r="P540"/>
  <c r="BK540"/>
  <c r="J540"/>
  <c r="BE540"/>
  <c r="BI535"/>
  <c r="BH535"/>
  <c r="BG535"/>
  <c r="BF535"/>
  <c r="T535"/>
  <c r="R535"/>
  <c r="P535"/>
  <c r="BK535"/>
  <c r="J535"/>
  <c r="BE535"/>
  <c r="BI530"/>
  <c r="BH530"/>
  <c r="BG530"/>
  <c r="BF530"/>
  <c r="T530"/>
  <c r="T529"/>
  <c r="T528"/>
  <c r="R530"/>
  <c r="R529"/>
  <c r="R528"/>
  <c r="P530"/>
  <c r="P529"/>
  <c r="P528"/>
  <c r="BK530"/>
  <c r="BK529"/>
  <c r="J529"/>
  <c r="BK528"/>
  <c r="J528"/>
  <c r="J530"/>
  <c r="BE530"/>
  <c r="J105"/>
  <c r="J104"/>
  <c r="BI527"/>
  <c r="BH527"/>
  <c r="BG527"/>
  <c r="BF527"/>
  <c r="T527"/>
  <c r="R527"/>
  <c r="P527"/>
  <c r="BK527"/>
  <c r="J527"/>
  <c r="BE527"/>
  <c r="BI526"/>
  <c r="BH526"/>
  <c r="BG526"/>
  <c r="BF526"/>
  <c r="T526"/>
  <c r="T525"/>
  <c r="R526"/>
  <c r="R525"/>
  <c r="P526"/>
  <c r="P525"/>
  <c r="BK526"/>
  <c r="BK525"/>
  <c r="J525"/>
  <c r="J526"/>
  <c r="BE526"/>
  <c r="J103"/>
  <c r="BI522"/>
  <c r="BH522"/>
  <c r="BG522"/>
  <c r="BF522"/>
  <c r="T522"/>
  <c r="R522"/>
  <c r="P522"/>
  <c r="BK522"/>
  <c r="J522"/>
  <c r="BE522"/>
  <c r="BI518"/>
  <c r="BH518"/>
  <c r="BG518"/>
  <c r="BF518"/>
  <c r="T518"/>
  <c r="R518"/>
  <c r="P518"/>
  <c r="BK518"/>
  <c r="J518"/>
  <c r="BE518"/>
  <c r="BI510"/>
  <c r="BH510"/>
  <c r="BG510"/>
  <c r="BF510"/>
  <c r="T510"/>
  <c r="R510"/>
  <c r="P510"/>
  <c r="BK510"/>
  <c r="J510"/>
  <c r="BE510"/>
  <c r="BI502"/>
  <c r="BH502"/>
  <c r="BG502"/>
  <c r="BF502"/>
  <c r="T502"/>
  <c r="R502"/>
  <c r="P502"/>
  <c r="BK502"/>
  <c r="J502"/>
  <c r="BE502"/>
  <c r="BI491"/>
  <c r="BH491"/>
  <c r="BG491"/>
  <c r="BF491"/>
  <c r="T491"/>
  <c r="R491"/>
  <c r="P491"/>
  <c r="BK491"/>
  <c r="J491"/>
  <c r="BE491"/>
  <c r="BI488"/>
  <c r="BH488"/>
  <c r="BG488"/>
  <c r="BF488"/>
  <c r="T488"/>
  <c r="R488"/>
  <c r="P488"/>
  <c r="BK488"/>
  <c r="J488"/>
  <c r="BE488"/>
  <c r="BI483"/>
  <c r="BH483"/>
  <c r="BG483"/>
  <c r="BF483"/>
  <c r="T483"/>
  <c r="T482"/>
  <c r="R483"/>
  <c r="R482"/>
  <c r="P483"/>
  <c r="P482"/>
  <c r="BK483"/>
  <c r="BK482"/>
  <c r="J482"/>
  <c r="J483"/>
  <c r="BE483"/>
  <c r="J102"/>
  <c r="BI479"/>
  <c r="BH479"/>
  <c r="BG479"/>
  <c r="BF479"/>
  <c r="T479"/>
  <c r="R479"/>
  <c r="P479"/>
  <c r="BK479"/>
  <c r="J479"/>
  <c r="BE479"/>
  <c r="BI474"/>
  <c r="BH474"/>
  <c r="BG474"/>
  <c r="BF474"/>
  <c r="T474"/>
  <c r="R474"/>
  <c r="P474"/>
  <c r="BK474"/>
  <c r="J474"/>
  <c r="BE474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4"/>
  <c r="BH464"/>
  <c r="BG464"/>
  <c r="BF464"/>
  <c r="T464"/>
  <c r="R464"/>
  <c r="P464"/>
  <c r="BK464"/>
  <c r="J464"/>
  <c r="BE464"/>
  <c r="BI462"/>
  <c r="BH462"/>
  <c r="BG462"/>
  <c r="BF462"/>
  <c r="T462"/>
  <c r="R462"/>
  <c r="P462"/>
  <c r="BK462"/>
  <c r="J462"/>
  <c r="BE462"/>
  <c r="BI457"/>
  <c r="BH457"/>
  <c r="BG457"/>
  <c r="BF457"/>
  <c r="T457"/>
  <c r="R457"/>
  <c r="P457"/>
  <c r="BK457"/>
  <c r="J457"/>
  <c r="BE457"/>
  <c r="BI452"/>
  <c r="BH452"/>
  <c r="BG452"/>
  <c r="BF452"/>
  <c r="T452"/>
  <c r="R452"/>
  <c r="P452"/>
  <c r="BK452"/>
  <c r="J452"/>
  <c r="BE452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2"/>
  <c r="BH442"/>
  <c r="BG442"/>
  <c r="BF442"/>
  <c r="T442"/>
  <c r="R442"/>
  <c r="P442"/>
  <c r="BK442"/>
  <c r="J442"/>
  <c r="BE442"/>
  <c r="BI439"/>
  <c r="BH439"/>
  <c r="BG439"/>
  <c r="BF439"/>
  <c r="T439"/>
  <c r="R439"/>
  <c r="P439"/>
  <c r="BK439"/>
  <c r="J439"/>
  <c r="BE439"/>
  <c r="BI436"/>
  <c r="BH436"/>
  <c r="BG436"/>
  <c r="BF436"/>
  <c r="T436"/>
  <c r="R436"/>
  <c r="P436"/>
  <c r="BK436"/>
  <c r="J436"/>
  <c r="BE436"/>
  <c r="BI432"/>
  <c r="BH432"/>
  <c r="BG432"/>
  <c r="BF432"/>
  <c r="T432"/>
  <c r="R432"/>
  <c r="P432"/>
  <c r="BK432"/>
  <c r="J432"/>
  <c r="BE432"/>
  <c r="BI428"/>
  <c r="BH428"/>
  <c r="BG428"/>
  <c r="BF428"/>
  <c r="T428"/>
  <c r="R428"/>
  <c r="P428"/>
  <c r="BK428"/>
  <c r="J428"/>
  <c r="BE428"/>
  <c r="BI424"/>
  <c r="BH424"/>
  <c r="BG424"/>
  <c r="BF424"/>
  <c r="T424"/>
  <c r="R424"/>
  <c r="P424"/>
  <c r="BK424"/>
  <c r="J424"/>
  <c r="BE424"/>
  <c r="BI421"/>
  <c r="BH421"/>
  <c r="BG421"/>
  <c r="BF421"/>
  <c r="T421"/>
  <c r="R421"/>
  <c r="P421"/>
  <c r="BK421"/>
  <c r="J421"/>
  <c r="BE421"/>
  <c r="BI409"/>
  <c r="BH409"/>
  <c r="BG409"/>
  <c r="BF409"/>
  <c r="T409"/>
  <c r="R409"/>
  <c r="P409"/>
  <c r="BK409"/>
  <c r="J409"/>
  <c r="BE409"/>
  <c r="BI400"/>
  <c r="BH400"/>
  <c r="BG400"/>
  <c r="BF400"/>
  <c r="T400"/>
  <c r="R400"/>
  <c r="P400"/>
  <c r="BK400"/>
  <c r="J400"/>
  <c r="BE400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R383"/>
  <c r="P383"/>
  <c r="BK383"/>
  <c r="J383"/>
  <c r="BE383"/>
  <c r="BI374"/>
  <c r="BH374"/>
  <c r="BG374"/>
  <c r="BF374"/>
  <c r="T374"/>
  <c r="R374"/>
  <c r="P374"/>
  <c r="BK374"/>
  <c r="J374"/>
  <c r="BE374"/>
  <c r="BI362"/>
  <c r="BH362"/>
  <c r="BG362"/>
  <c r="BF362"/>
  <c r="T362"/>
  <c r="R362"/>
  <c r="P362"/>
  <c r="BK362"/>
  <c r="J362"/>
  <c r="BE362"/>
  <c r="BI355"/>
  <c r="BH355"/>
  <c r="BG355"/>
  <c r="BF355"/>
  <c r="T355"/>
  <c r="R355"/>
  <c r="P355"/>
  <c r="BK355"/>
  <c r="J355"/>
  <c r="BE355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5"/>
  <c r="BH325"/>
  <c r="BG325"/>
  <c r="BF325"/>
  <c r="T325"/>
  <c r="R325"/>
  <c r="P325"/>
  <c r="BK325"/>
  <c r="J325"/>
  <c r="BE325"/>
  <c r="BI322"/>
  <c r="BH322"/>
  <c r="BG322"/>
  <c r="BF322"/>
  <c r="T322"/>
  <c r="R322"/>
  <c r="P322"/>
  <c r="BK322"/>
  <c r="J322"/>
  <c r="BE322"/>
  <c r="BI318"/>
  <c r="BH318"/>
  <c r="BG318"/>
  <c r="BF318"/>
  <c r="T318"/>
  <c r="R318"/>
  <c r="P318"/>
  <c r="BK318"/>
  <c r="J318"/>
  <c r="BE318"/>
  <c r="BI312"/>
  <c r="BH312"/>
  <c r="BG312"/>
  <c r="BF312"/>
  <c r="T312"/>
  <c r="R312"/>
  <c r="P312"/>
  <c r="BK312"/>
  <c r="J312"/>
  <c r="BE312"/>
  <c r="BI308"/>
  <c r="BH308"/>
  <c r="BG308"/>
  <c r="BF308"/>
  <c r="T308"/>
  <c r="R308"/>
  <c r="P308"/>
  <c r="BK308"/>
  <c r="J308"/>
  <c r="BE308"/>
  <c r="BI303"/>
  <c r="BH303"/>
  <c r="BG303"/>
  <c r="BF303"/>
  <c r="T303"/>
  <c r="R303"/>
  <c r="P303"/>
  <c r="BK303"/>
  <c r="J303"/>
  <c r="BE303"/>
  <c r="BI300"/>
  <c r="BH300"/>
  <c r="BG300"/>
  <c r="BF300"/>
  <c r="T300"/>
  <c r="R300"/>
  <c r="P300"/>
  <c r="BK300"/>
  <c r="J300"/>
  <c r="BE300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R294"/>
  <c r="P294"/>
  <c r="BK294"/>
  <c r="J294"/>
  <c r="BE294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T284"/>
  <c r="R285"/>
  <c r="R284"/>
  <c r="P285"/>
  <c r="P284"/>
  <c r="BK285"/>
  <c r="BK284"/>
  <c r="J284"/>
  <c r="J285"/>
  <c r="BE285"/>
  <c r="J10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3"/>
  <c r="BH253"/>
  <c r="BG253"/>
  <c r="BF253"/>
  <c r="T253"/>
  <c r="T252"/>
  <c r="R253"/>
  <c r="R252"/>
  <c r="P253"/>
  <c r="P252"/>
  <c r="BK253"/>
  <c r="BK252"/>
  <c r="J252"/>
  <c r="J253"/>
  <c r="BE253"/>
  <c r="J100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39"/>
  <c r="BH239"/>
  <c r="BG239"/>
  <c r="BF239"/>
  <c r="T239"/>
  <c r="R239"/>
  <c r="P239"/>
  <c r="BK239"/>
  <c r="J239"/>
  <c r="BE239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3"/>
  <c r="BH223"/>
  <c r="BG223"/>
  <c r="BF223"/>
  <c r="T223"/>
  <c r="R223"/>
  <c r="P223"/>
  <c r="BK223"/>
  <c r="J223"/>
  <c r="BE223"/>
  <c r="BI219"/>
  <c r="BH219"/>
  <c r="BG219"/>
  <c r="BF219"/>
  <c r="T219"/>
  <c r="T218"/>
  <c r="R219"/>
  <c r="R218"/>
  <c r="P219"/>
  <c r="P218"/>
  <c r="BK219"/>
  <c r="BK218"/>
  <c r="J218"/>
  <c r="J219"/>
  <c r="BE219"/>
  <c r="J99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2"/>
  <c r="BH152"/>
  <c r="BG152"/>
  <c r="BF152"/>
  <c r="T152"/>
  <c r="R152"/>
  <c r="P152"/>
  <c r="BK152"/>
  <c r="J152"/>
  <c r="BE152"/>
  <c r="BI143"/>
  <c r="BH143"/>
  <c r="BG143"/>
  <c r="BF143"/>
  <c r="T143"/>
  <c r="R143"/>
  <c r="P143"/>
  <c r="BK143"/>
  <c r="J143"/>
  <c r="BE143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F37"/>
  <c i="1" r="BD95"/>
  <c i="2" r="BH128"/>
  <c r="F36"/>
  <c i="1" r="BC95"/>
  <c i="2" r="BG128"/>
  <c r="F35"/>
  <c i="1" r="BB95"/>
  <c i="2" r="BF128"/>
  <c r="J34"/>
  <c i="1" r="AW95"/>
  <c i="2" r="F34"/>
  <c i="1" r="BA95"/>
  <c i="2" r="T128"/>
  <c r="T127"/>
  <c r="T126"/>
  <c r="T125"/>
  <c r="R128"/>
  <c r="R127"/>
  <c r="R126"/>
  <c r="R125"/>
  <c r="P128"/>
  <c r="P127"/>
  <c r="P126"/>
  <c r="P125"/>
  <c i="1" r="AU95"/>
  <c i="2" r="BK128"/>
  <c r="BK127"/>
  <c r="J127"/>
  <c r="BK126"/>
  <c r="J126"/>
  <c r="BK125"/>
  <c r="J125"/>
  <c r="J96"/>
  <c r="J30"/>
  <c i="1" r="AG95"/>
  <c i="2" r="J128"/>
  <c r="BE128"/>
  <c r="J33"/>
  <c i="1" r="AV95"/>
  <c i="2" r="F33"/>
  <c i="1" r="AZ95"/>
  <c i="2" r="J98"/>
  <c r="J97"/>
  <c r="J122"/>
  <c r="J121"/>
  <c r="F121"/>
  <c r="F119"/>
  <c r="E117"/>
  <c r="J92"/>
  <c r="J91"/>
  <c r="F91"/>
  <c r="F89"/>
  <c r="E87"/>
  <c r="J39"/>
  <c r="J18"/>
  <c r="E18"/>
  <c r="F122"/>
  <c r="F92"/>
  <c r="J17"/>
  <c r="J12"/>
  <c r="J119"/>
  <c r="J89"/>
  <c r="E7"/>
  <c r="E115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<sst xmlns="http://schemas.openxmlformats.org/spreadsheetml/2006/main">
  <si>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</si>
  <si>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</si>
  <si>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</si>
  <si>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</si>
  <si>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</si>
  <si>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{c407527e-6222-4baf-b13f-18351a4d124d}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</si>
  <si>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</si>
  <si>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</si>
  <si>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</si>
  <si>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</si>
  <si>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</si>
  <si>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</si>
  <si>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</si>
  <si>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</si>
  <si>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</si>
  <si>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</si>
  <si>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</si>
  <si>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Vršovická, č. akce 999442, Praha 10</t>
  </si>
  <si>
    <t>KSO:</t>
  </si>
  <si>
    <t>CC-CZ:</t>
  </si>
  <si>
    <t>Místo:</t>
  </si>
  <si>
    <t>křižovatka Vršovická x U Slavie x Bělocerkevská</t>
  </si>
  <si>
    <t>Datum:</t>
  </si>
  <si>
    <t>22. 9. 2019</t>
  </si>
  <si>
    <t>Zadavatel:</t>
  </si>
  <si>
    <t>IČ:</t>
  </si>
  <si>
    <t>03447286</t>
  </si>
  <si>
    <t>Technická správa komunikací hl. m. Prahy a.s.</t>
  </si>
  <si>
    <t>DIČ:</t>
  </si>
  <si>
    <t>CZ03447286</t>
  </si>
  <si>
    <t>Uchazeč:</t>
  </si>
  <si>
    <t>Vyplň údaj</t>
  </si>
  <si>
    <t>Projektant:</t>
  </si>
  <si>
    <t>48592722</t>
  </si>
  <si>
    <t>DIPRO, spol s r.o.</t>
  </si>
  <si>
    <t>CZ48592722</t>
  </si>
  <si>
    <t>True</t>
  </si>
  <si>
    <t>Zpracovatel:</t>
  </si>
  <si>
    <t>05733171</t>
  </si>
  <si>
    <t>TMI Building s.r.o.</t>
  </si>
  <si>
    <t>CZ05733171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</si>
  <si>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</si>
  <si>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</si>
  <si>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</si>
  <si>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</si>
  <si>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</si>
  <si>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</si>
  <si>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</si>
  <si>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</si>
  <si>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</si>
  <si>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</si>
  <si>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</si>
  <si>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</si>
  <si>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</si>
  <si>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</si>
  <si>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</si>
  <si>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</si>
  <si>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</si>
  <si>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</si>
  <si>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</si>
  <si>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</si>
  <si>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</si>
  <si>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</si>
  <si>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</si>
  <si>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</si>
  <si>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</si>
  <si>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</si>
  <si>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</si>
  <si>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</si>
  <si>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</si>
  <si>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</si>
  <si>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</si>
  <si>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</si>
  <si>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</si>
  <si>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</si>
  <si>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</si>
  <si>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</si>
  <si>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</si>
  <si>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</si>
  <si>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</si>
  <si>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</si>
  <si>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</si>
  <si>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</si>
  <si>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</si>
  <si>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</si>
  <si>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</si>
  <si>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</si>
  <si>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</si>
  <si>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Komunikace</t>
  </si>
  <si>
    <t>STA</t>
  </si>
  <si>
    <t>{2c73cf3b-cfb9-4307-ba30-aa16e8792493}</t>
  </si>
  <si>
    <t>2</t>
  </si>
  <si>
    <t>VRN</t>
  </si>
  <si>
    <t>Vedlejší rozpočtové náklady</t>
  </si>
  <si>
    <t>{046627e0-44e4-49c5-b820-1acaa24da837}</t>
  </si>
  <si>
    <t>ON</t>
  </si>
  <si>
    <t>Ostatní náklady</t>
  </si>
  <si>
    <t>{e9a441ad-b6c8-44e6-a12e-dd56f654900e}</t>
  </si>
  <si>
    <t>Trhliny_široké</t>
  </si>
  <si>
    <t>Trhliny široké</t>
  </si>
  <si>
    <t>m</t>
  </si>
  <si>
    <t>1486</t>
  </si>
  <si>
    <t>Bourání_vozovka_ruč</t>
  </si>
  <si>
    <t>Bourání živičné vozovky ručně</t>
  </si>
  <si>
    <t>m2</t>
  </si>
  <si>
    <t>849,2</t>
  </si>
  <si>
    <t>KRYCÍ LIST SOUPISU PRACÍ</t>
  </si>
  <si>
    <t>Trhliny_neporušené</t>
  </si>
  <si>
    <t>Trhliny neporušené</t>
  </si>
  <si>
    <t>424,4</t>
  </si>
  <si>
    <t>Trhliny_celkem</t>
  </si>
  <si>
    <t>Trhliny celkem</t>
  </si>
  <si>
    <t>2122</t>
  </si>
  <si>
    <t>Trhliny_úzké</t>
  </si>
  <si>
    <t>Trhliny úzké</t>
  </si>
  <si>
    <t>212,2</t>
  </si>
  <si>
    <t>Suť_živice</t>
  </si>
  <si>
    <t>Suť živice</t>
  </si>
  <si>
    <t>t</t>
  </si>
  <si>
    <t>2768,392</t>
  </si>
  <si>
    <t>Objekt:</t>
  </si>
  <si>
    <t>Suť_obruby</t>
  </si>
  <si>
    <t>Suť obruby</t>
  </si>
  <si>
    <t>31,175</t>
  </si>
  <si>
    <t>SO 100 - Komunikace</t>
  </si>
  <si>
    <t>Suť_beton</t>
  </si>
  <si>
    <t>Suť beton</t>
  </si>
  <si>
    <t>Suť_kamenivo</t>
  </si>
  <si>
    <t>Suť kamenivo</t>
  </si>
  <si>
    <t>Suť_zábradlí</t>
  </si>
  <si>
    <t>Suť BUS zastávka</t>
  </si>
  <si>
    <t>2,153</t>
  </si>
  <si>
    <t>Vozovka_živ</t>
  </si>
  <si>
    <t>Vozovka živičná</t>
  </si>
  <si>
    <t>4246</t>
  </si>
  <si>
    <t>Řezání_živ</t>
  </si>
  <si>
    <t>Řezání živičného povrchu</t>
  </si>
  <si>
    <t>1510</t>
  </si>
  <si>
    <t>Plocha_ornice</t>
  </si>
  <si>
    <t>Plocha ornice</t>
  </si>
  <si>
    <t>43,05</t>
  </si>
  <si>
    <t>Objem_ornice</t>
  </si>
  <si>
    <t>Objem ornice</t>
  </si>
  <si>
    <t>m3</t>
  </si>
  <si>
    <t>6,458</t>
  </si>
  <si>
    <t>Odkopávky_voz</t>
  </si>
  <si>
    <t>Odkopávky v okolí vozovky</t>
  </si>
  <si>
    <t>20,399</t>
  </si>
  <si>
    <t>Zálivka</t>
  </si>
  <si>
    <t>3,229</t>
  </si>
  <si>
    <t>Chodník</t>
  </si>
  <si>
    <t>87,6</t>
  </si>
  <si>
    <t>Suť_dlažba</t>
  </si>
  <si>
    <t>Suť betonová dlažba</t>
  </si>
  <si>
    <t>22,776</t>
  </si>
  <si>
    <t>Suť_mříž_UV</t>
  </si>
  <si>
    <t>Suť mříž UV</t>
  </si>
  <si>
    <t>0,8</t>
  </si>
  <si>
    <t>Suť_poklop</t>
  </si>
  <si>
    <t>Suť poklop</t>
  </si>
  <si>
    <t>0,15</t>
  </si>
  <si>
    <t>Suť_uzávěr</t>
  </si>
  <si>
    <t>Suť uzávěr</t>
  </si>
  <si>
    <t>0,2</t>
  </si>
  <si>
    <t>VDZ_čára_souv_125</t>
  </si>
  <si>
    <t>VDZ čára souvislá tl. 125mm</t>
  </si>
  <si>
    <t>213</t>
  </si>
  <si>
    <t>VDZ_čára_souv_žlutá</t>
  </si>
  <si>
    <t>VDZ čára souvislá žlutá tl. 125mm</t>
  </si>
  <si>
    <t>28</t>
  </si>
  <si>
    <t>VDZ_čára_125</t>
  </si>
  <si>
    <t>VDZ čára tl. 125mm</t>
  </si>
  <si>
    <t>611,2</t>
  </si>
  <si>
    <t>VDZ_čára_sou_250</t>
  </si>
  <si>
    <t>VDZ čára souvislá tl. 250mm</t>
  </si>
  <si>
    <t>245,4</t>
  </si>
  <si>
    <t>VDZ_čára_250</t>
  </si>
  <si>
    <t>VDZ čára tl. 250mm</t>
  </si>
  <si>
    <t>172</t>
  </si>
  <si>
    <t>Přechod_pro_chodce</t>
  </si>
  <si>
    <t>Přechod pro chodce</t>
  </si>
  <si>
    <t>169,1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</si>
  <si>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</si>
  <si>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</si>
  <si>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</si>
  <si>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</si>
  <si>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</si>
  <si>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</si>
  <si>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</si>
  <si>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</si>
  <si>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</si>
  <si>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</si>
  <si>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</si>
  <si>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</si>
  <si>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</si>
  <si>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</si>
  <si>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</si>
  <si>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</si>
  <si>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</si>
  <si>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</si>
  <si>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</si>
  <si>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</si>
  <si>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</si>
  <si>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</si>
  <si>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</si>
  <si>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</si>
  <si>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</si>
  <si>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</si>
  <si>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</si>
  <si>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</si>
  <si>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</si>
  <si>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</si>
  <si>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</si>
  <si>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</si>
  <si>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</si>
  <si>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</si>
  <si>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2019 02</t>
  </si>
  <si>
    <t>4</t>
  </si>
  <si>
    <t>-2008717711</t>
  </si>
  <si>
    <t>VV</t>
  </si>
  <si>
    <t>"Chodník po výměně a vyrovnání obrub - odměřeno ze situace" 81,600+6,000</t>
  </si>
  <si>
    <t>Součet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</si>
  <si>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</si>
  <si>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</si>
  <si>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2062461179</t>
  </si>
  <si>
    <t>3</t>
  </si>
  <si>
    <t>113154354</t>
  </si>
  <si>
    <t xml:space="preserve">Frézování živičného podkladu nebo krytu  s naložením na dopravní prostředek plochy přes 1 000 do 10 000 m2 s překážkami v trase pruhu šířky do 1 m, tloušťky vrstvy 100 mm</t>
  </si>
  <si>
    <t>-973593949</t>
  </si>
  <si>
    <t>"Frézování živičného krytu pro sanaci tl. 60mm" 2972,200</t>
  </si>
  <si>
    <t>113154365</t>
  </si>
  <si>
    <t xml:space="preserve">Frézování živičného podkladu nebo krytu  s naložením na dopravní prostředek plochy přes 1 000 do 10 000 m2 s překážkami v trase pruhu šířky přes 1 m do 2 m, tloušťky vrstvy 200 mm</t>
  </si>
  <si>
    <t>1820567235</t>
  </si>
  <si>
    <t>"Vozovka tl. 110mm - odměřeno ze situace" 4246</t>
  </si>
  <si>
    <t>Frézování_vozovky</t>
  </si>
  <si>
    <t>"Frézování vozovky - předpoklad 80%" Vozovka_živ*0,80</t>
  </si>
  <si>
    <t>Bourání_vozovky</t>
  </si>
  <si>
    <t>"Bourání vozovky ručně - předpoklad 20%" Vozovka_živ*0,20</t>
  </si>
  <si>
    <t>5</t>
  </si>
  <si>
    <t>113201112</t>
  </si>
  <si>
    <t xml:space="preserve">Vytrhání obrub  s vybouráním lože, s přemístěním hmot na skládku na vzdálenost do 3 m nebo s naložením na dopravní prostředek silničních ležatých</t>
  </si>
  <si>
    <t>-1946124082</t>
  </si>
  <si>
    <t>"OP1, přímé, výměna" 23,850</t>
  </si>
  <si>
    <t>"OP1, přímé, vyrovnání" 31,800</t>
  </si>
  <si>
    <t>"OP1, obloukové, výměna" 5,000</t>
  </si>
  <si>
    <t>"OP1, obloukové, vyrovnání" 10,000</t>
  </si>
  <si>
    <t>"OP3, přímé, výměna" 58,650</t>
  </si>
  <si>
    <t>"OP3, přímé, vyrovnání" 120,600</t>
  </si>
  <si>
    <t>"OP3, obloukové, výměna" 20,000</t>
  </si>
  <si>
    <t>6</t>
  </si>
  <si>
    <t>121112011</t>
  </si>
  <si>
    <t xml:space="preserve">Sejmutí ornice ručně  bez vodorovného přemístění s naložením na dopravní prostředek nebo s odhozením do 3 m tloušťky vrstvy do 150 mm</t>
  </si>
  <si>
    <t>491255855</t>
  </si>
  <si>
    <t>"Plocha zeleně - odměřeno ze situace" 43,050</t>
  </si>
  <si>
    <t>"Objem ornice" Plocha_ornice*0,150</t>
  </si>
  <si>
    <t>7</t>
  </si>
  <si>
    <t>122301101</t>
  </si>
  <si>
    <t xml:space="preserve">Odkopávky a prokopávky nezapažené  s přehozením výkopku na vzdálenost do 3 m nebo s naložením na dopravní prostředek v hornině tř. 4 do 100 m3</t>
  </si>
  <si>
    <t>1492525130</t>
  </si>
  <si>
    <t>"Odkopávky - obnova zatravnění po výměně a vyrovnání obrub" Plocha_ornice*0,250</t>
  </si>
  <si>
    <t>"Odkopávky - chodník" Chodník*0,110</t>
  </si>
  <si>
    <t>8</t>
  </si>
  <si>
    <t>122301109</t>
  </si>
  <si>
    <t xml:space="preserve">Odkopávky a prokopávky nezapažené  s přehozením výkopku na vzdálenost do 3 m nebo s naložením na dopravní prostředek v hornině tř. 4 Příplatek k cenám za lepivost horniny tř. 4</t>
  </si>
  <si>
    <t>828194484</t>
  </si>
  <si>
    <t>Odkopávky_voz*0,50</t>
  </si>
  <si>
    <t>9</t>
  </si>
  <si>
    <t>161101101</t>
  </si>
  <si>
    <t xml:space="preserve">Svislé přemístění výkopku  bez naložení do dopravní nádoby avšak s vyprázdněním dopravní nádoby na hromadu nebo do dopravního prostředku z horniny tř. 1 až 4, při hloubce výkopu přes 1 do 2,5 m</t>
  </si>
  <si>
    <t>-1694039200</t>
  </si>
  <si>
    <t>10</t>
  </si>
  <si>
    <t>162701105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</si>
  <si>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</si>
  <si>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177575764</t>
  </si>
  <si>
    <t>11</t>
  </si>
  <si>
    <t>171201201</t>
  </si>
  <si>
    <t xml:space="preserve">Uložení sypaniny  na skládky</t>
  </si>
  <si>
    <t>320113752</t>
  </si>
  <si>
    <t>12</t>
  </si>
  <si>
    <t>171201211</t>
  </si>
  <si>
    <t>Poplatek za uložení stavebního odpadu na skládce (skládkovné) zeminy a kameniva zatříděného do Katalogu odpadů pod kódem 170 504</t>
  </si>
  <si>
    <t>94456520</t>
  </si>
  <si>
    <t>P</t>
  </si>
  <si>
    <t>Poznámka k položce:_x000d_
Cena v místě obvyklá</t>
  </si>
  <si>
    <t>Objem_ornice*1,850</t>
  </si>
  <si>
    <t>13</t>
  </si>
  <si>
    <t>174101101</t>
  </si>
  <si>
    <t xml:space="preserve">Zásyp sypaninou z jakékoliv horniny  s uložením výkopku ve vrstvách se zhutněním jam, šachet, rýh nebo kolem objektů v těchto vykopávkách</t>
  </si>
  <si>
    <t>2104889012</t>
  </si>
  <si>
    <t>14</t>
  </si>
  <si>
    <t>M</t>
  </si>
  <si>
    <t>58344197</t>
  </si>
  <si>
    <t>štěrkodrť frakce 0/63</t>
  </si>
  <si>
    <t>-1120977148</t>
  </si>
  <si>
    <t>Odkopávky_voz*2,01</t>
  </si>
  <si>
    <t>181301102</t>
  </si>
  <si>
    <t>Rozprostření a urovnání ornice v rovině nebo ve svahu sklonu do 1:5 při souvislé ploše do 500 m2, tl. vrstvy přes 100 do 150 mm</t>
  </si>
  <si>
    <t>-845895997</t>
  </si>
  <si>
    <t>16</t>
  </si>
  <si>
    <t>10364101</t>
  </si>
  <si>
    <t xml:space="preserve">zemina pro terénní úpravy -  ornice</t>
  </si>
  <si>
    <t>1410780681</t>
  </si>
  <si>
    <t>17</t>
  </si>
  <si>
    <t>181411131</t>
  </si>
  <si>
    <t>Založení trávníku na půdě předem připravené plochy do 1000 m2 výsevem včetně utažení parkového v rovině nebo na svahu do 1:5</t>
  </si>
  <si>
    <t>232413989</t>
  </si>
  <si>
    <t>18</t>
  </si>
  <si>
    <t>00572410</t>
  </si>
  <si>
    <t>osivo směs travní parková</t>
  </si>
  <si>
    <t>kg</t>
  </si>
  <si>
    <t>-2060748448</t>
  </si>
  <si>
    <t>Plocha_ornice*0,015</t>
  </si>
  <si>
    <t>19</t>
  </si>
  <si>
    <t>181951101</t>
  </si>
  <si>
    <t xml:space="preserve">Úprava pláně vyrovnáním výškových rozdílů  v hornině tř. 1 až 4 bez zhutnění</t>
  </si>
  <si>
    <t>1297144938</t>
  </si>
  <si>
    <t>20</t>
  </si>
  <si>
    <t>181951102</t>
  </si>
  <si>
    <t xml:space="preserve">Úprava pláně vyrovnáním výškových rozdílů  v hornině tř. 1 až 4 se zhutněním</t>
  </si>
  <si>
    <t>-1523316879</t>
  </si>
  <si>
    <t>184802111</t>
  </si>
  <si>
    <t xml:space="preserve">Chemické odplevelení půdy před založením kultury, trávníku nebo zpevněných ploch  o výměře jednotlivě přes 20 m2 v rovině nebo na svahu do 1:5 postřikem na široko</t>
  </si>
  <si>
    <t>-847201248</t>
  </si>
  <si>
    <t>22</t>
  </si>
  <si>
    <t>184802611</t>
  </si>
  <si>
    <t xml:space="preserve">Chemické odplevelení po založení kultury  v rovině nebo na svahu do 1:5 postřikem na široko</t>
  </si>
  <si>
    <t>1524083408</t>
  </si>
  <si>
    <t>23</t>
  </si>
  <si>
    <t>185804311</t>
  </si>
  <si>
    <t>Zalití rostlin vodou plochy záhonů jednotlivě do 20 m2</t>
  </si>
  <si>
    <t>-1092223051</t>
  </si>
  <si>
    <t>"Předpoklad 25l/m2/týden - doba zalévání 3 týdny" Plocha_ornice*25*3/1000</t>
  </si>
  <si>
    <t>24</t>
  </si>
  <si>
    <t>185851121</t>
  </si>
  <si>
    <t xml:space="preserve">Dovoz vody pro zálivku rostlin  na vzdálenost do 1000 m</t>
  </si>
  <si>
    <t>-972612142</t>
  </si>
  <si>
    <t>25</t>
  </si>
  <si>
    <t>185851129</t>
  </si>
  <si>
    <t xml:space="preserve">Dovoz vody pro zálivku rostlin  Příplatek k ceně za každých dalších i započatých 1000 m</t>
  </si>
  <si>
    <t>404251240</t>
  </si>
  <si>
    <t>"Dovoz vody ze vzdálenosti 10km" Zálivka*9</t>
  </si>
  <si>
    <t>Komunikace pozemní</t>
  </si>
  <si>
    <t>26</t>
  </si>
  <si>
    <t>564831111</t>
  </si>
  <si>
    <t xml:space="preserve">Podklad ze štěrkodrti ŠD  s rozprostřením a zhutněním, po zhutnění tl. 100 mm</t>
  </si>
  <si>
    <t>-2011838320</t>
  </si>
  <si>
    <t>Poznámka k položce:_x000d_
Cena v místě obvyklá.</t>
  </si>
  <si>
    <t>27</t>
  </si>
  <si>
    <t>565145111</t>
  </si>
  <si>
    <t xml:space="preserve">Asfaltový beton vrstva podkladní ACP 16 (obalované kamenivo střednězrnné - OKS)  s rozprostřením a zhutněním v pruhu šířky do 3 m, po zhutnění tl. 60 mm</t>
  </si>
  <si>
    <t>121679771</t>
  </si>
  <si>
    <t>Trhliny_široké*(1,000+1,000)</t>
  </si>
  <si>
    <t>567121109</t>
  </si>
  <si>
    <t>Podklad ze směsi stmelené cementem SC bez dilatačních spár, s rozprostřením a zhutněním SC C 3/4 (SC I), po zhutnění tl. 100 mm</t>
  </si>
  <si>
    <t>1387656683</t>
  </si>
  <si>
    <t>29</t>
  </si>
  <si>
    <t>573111110R</t>
  </si>
  <si>
    <t>Postřik infiltrační PI z asfaltu silničního s posypem kamenivem, v množství 0,50 kg/m2</t>
  </si>
  <si>
    <t>-934337549</t>
  </si>
  <si>
    <t>Poznámka k položce:_x000d_
Infiltrační postřik C60 BP5</t>
  </si>
  <si>
    <t>30</t>
  </si>
  <si>
    <t>573191111</t>
  </si>
  <si>
    <t>Postřik infiltrační kationaktivní emulzí v množství 1,00 kg/m2</t>
  </si>
  <si>
    <t>-1955183353</t>
  </si>
  <si>
    <t>Trhliny_neporušené*(0,750+0,750)</t>
  </si>
  <si>
    <t>31</t>
  </si>
  <si>
    <t>573231106</t>
  </si>
  <si>
    <t>Postřik spojovací PS bez posypu kamenivem ze silniční emulze, v množství 0,30 kg/m2</t>
  </si>
  <si>
    <t>-595530702</t>
  </si>
  <si>
    <t>32</t>
  </si>
  <si>
    <t>573231107</t>
  </si>
  <si>
    <t>Postřik spojovací PS bez posypu kamenivem ze silniční emulze, v množství 0,40 kg/m2</t>
  </si>
  <si>
    <t>2032721966</t>
  </si>
  <si>
    <t>33</t>
  </si>
  <si>
    <t>577134141R</t>
  </si>
  <si>
    <t>Asfaltový beton vrstva obrusná ACO 11S PmB 25/55-60 s rozprostřením a se zhutněním z modifikovaného asfaltu v pruhu šířky přes 3 m tl. 40 mm</t>
  </si>
  <si>
    <t>-1177313224</t>
  </si>
  <si>
    <t>34</t>
  </si>
  <si>
    <t>577155142R</t>
  </si>
  <si>
    <t>Asfaltový beton vrstva ložní ACL 16S PmB 25/55-60 s rozprostřením a zhutněním z modifikovaného asfaltu v pruhu šířky přes 3 m, po zhutnění tl. 70 mm</t>
  </si>
  <si>
    <t>-729988867</t>
  </si>
  <si>
    <t>35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</si>
  <si>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</si>
  <si>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</si>
  <si>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-946336034</t>
  </si>
  <si>
    <t>Trubní vedení</t>
  </si>
  <si>
    <t>36</t>
  </si>
  <si>
    <t>878204117R</t>
  </si>
  <si>
    <t>Výměna uzávěrů plynovodních včetně dodávky</t>
  </si>
  <si>
    <t>kus</t>
  </si>
  <si>
    <t>-1268678016</t>
  </si>
  <si>
    <t>"Plynovod - uzávěr" 2,000</t>
  </si>
  <si>
    <t>37</t>
  </si>
  <si>
    <t>899101211</t>
  </si>
  <si>
    <t>Demontáž poklopů litinových a ocelových včetně rámů, hmotnosti jednotlivě do 50 kg</t>
  </si>
  <si>
    <t>2064654990</t>
  </si>
  <si>
    <t>"Pro výměnu poklopu vodovodního šoupěte" 2,000</t>
  </si>
  <si>
    <t>38</t>
  </si>
  <si>
    <t>899103211</t>
  </si>
  <si>
    <t>Demontáž poklopů litinových a ocelových včetně rámů, hmotnosti jednotlivě přes 100 do 150 Kg</t>
  </si>
  <si>
    <t>609316606</t>
  </si>
  <si>
    <t>"Šachtový poklop" 1,000</t>
  </si>
  <si>
    <t>39</t>
  </si>
  <si>
    <t>899104112</t>
  </si>
  <si>
    <t>Osazení poklopů litinových a ocelových včetně rámů pro třídu zatížení D400, E600</t>
  </si>
  <si>
    <t>442076719</t>
  </si>
  <si>
    <t>40</t>
  </si>
  <si>
    <t>59223401R</t>
  </si>
  <si>
    <t>rám zabetonovaný DIN 4052 pro mříž 500/500</t>
  </si>
  <si>
    <t>-416032933</t>
  </si>
  <si>
    <t>41</t>
  </si>
  <si>
    <t>59223402R</t>
  </si>
  <si>
    <t>mříž D400 - 500x500</t>
  </si>
  <si>
    <t>-1692424425</t>
  </si>
  <si>
    <t>42</t>
  </si>
  <si>
    <t>899202211</t>
  </si>
  <si>
    <t>Demontáž mříží litinových včetně rámů, hmotnosti jednotlivě přes 50 do 100 Kg</t>
  </si>
  <si>
    <t>1882754518</t>
  </si>
  <si>
    <t>"UV" 8,000</t>
  </si>
  <si>
    <t>43</t>
  </si>
  <si>
    <t>899231111</t>
  </si>
  <si>
    <t xml:space="preserve">Výšková úprava uličního vstupu nebo vpusti do 200 mm  zvýšením mříže</t>
  </si>
  <si>
    <t>114755982</t>
  </si>
  <si>
    <t>44</t>
  </si>
  <si>
    <t>899311113</t>
  </si>
  <si>
    <t xml:space="preserve">Osazení ocelových nebo litinových poklopů s rámem na šachtách tunelové stoky  hmotnosti jednotlivě přes 100 do 150 kg</t>
  </si>
  <si>
    <t>-1950177949</t>
  </si>
  <si>
    <t>45</t>
  </si>
  <si>
    <t>28661769R</t>
  </si>
  <si>
    <t>poklop litonový D400 pojezdový kruhový se znakem Praha</t>
  </si>
  <si>
    <t>-1902146040</t>
  </si>
  <si>
    <t>46</t>
  </si>
  <si>
    <t>899331111</t>
  </si>
  <si>
    <t xml:space="preserve">Výšková úprava uličního vstupu nebo vpusti do 200 mm  zvýšením poklopu</t>
  </si>
  <si>
    <t>36420028</t>
  </si>
  <si>
    <t>"Šachtový poklop" 4,000</t>
  </si>
  <si>
    <t>47</t>
  </si>
  <si>
    <t>899401112</t>
  </si>
  <si>
    <t>Osazení poklopů litinových šoupátkových</t>
  </si>
  <si>
    <t>1616762040</t>
  </si>
  <si>
    <t>48</t>
  </si>
  <si>
    <t>VAG.V8705002</t>
  </si>
  <si>
    <t>poklop litinový typ 504-šoupátkový</t>
  </si>
  <si>
    <t>-593689197</t>
  </si>
  <si>
    <t>49</t>
  </si>
  <si>
    <t>56230636R</t>
  </si>
  <si>
    <t>deska podkladová uličního poklopu litinového ventilkového a šoupatového</t>
  </si>
  <si>
    <t>580616312</t>
  </si>
  <si>
    <t>50</t>
  </si>
  <si>
    <t>899431111</t>
  </si>
  <si>
    <t xml:space="preserve">Výšková úprava uličního vstupu nebo vpusti do 200 mm  zvýšením krycího hrnce, šoupěte nebo hydrantu bez úpravy armatur</t>
  </si>
  <si>
    <t>927166454</t>
  </si>
  <si>
    <t>"Šoupě - voda" 4,00</t>
  </si>
  <si>
    <t>"Hydrant" 1,00</t>
  </si>
  <si>
    <t>"Šoupě - plyn" 5,00</t>
  </si>
  <si>
    <t>Ostatní konstrukce a práce, bourání</t>
  </si>
  <si>
    <t>51</t>
  </si>
  <si>
    <t>912211131</t>
  </si>
  <si>
    <t xml:space="preserve">Montáž směrového sloupku  plastového pružného - balisety přišoubováním k podkladu</t>
  </si>
  <si>
    <t>-379169487</t>
  </si>
  <si>
    <t>52</t>
  </si>
  <si>
    <t>56288000</t>
  </si>
  <si>
    <t>sloupek plastový baliseta</t>
  </si>
  <si>
    <t>-570761481</t>
  </si>
  <si>
    <t>53</t>
  </si>
  <si>
    <t>914111111</t>
  </si>
  <si>
    <t xml:space="preserve">Montáž svislé dopravní značky základní  velikosti do 1 m2 objímkami na sloupky nebo konzoly</t>
  </si>
  <si>
    <t>-1462899484</t>
  </si>
  <si>
    <t>"E13 - Mimo bus MHD" 1,00</t>
  </si>
  <si>
    <t>54</t>
  </si>
  <si>
    <t>40445605R</t>
  </si>
  <si>
    <t>svislá dopravní značka E13</t>
  </si>
  <si>
    <t>1990722543</t>
  </si>
  <si>
    <t>55</t>
  </si>
  <si>
    <t>914511111</t>
  </si>
  <si>
    <t xml:space="preserve">Montáž sloupku dopravních značek  délky do 3,5 m do betonového základu</t>
  </si>
  <si>
    <t>-592863142</t>
  </si>
  <si>
    <t>56</t>
  </si>
  <si>
    <t>40445230</t>
  </si>
  <si>
    <t>sloupek pro dopravní značku Zn D 70mm v 3,5m</t>
  </si>
  <si>
    <t>-519469377</t>
  </si>
  <si>
    <t>57</t>
  </si>
  <si>
    <t>40445257</t>
  </si>
  <si>
    <t>svorka upínací na sloupek D 70mm</t>
  </si>
  <si>
    <t>1095417836</t>
  </si>
  <si>
    <t>58</t>
  </si>
  <si>
    <t>40445271</t>
  </si>
  <si>
    <t>fólie retroreflexní na sloupek 100x100mm</t>
  </si>
  <si>
    <t>2005813657</t>
  </si>
  <si>
    <t>59</t>
  </si>
  <si>
    <t>40445241</t>
  </si>
  <si>
    <t>patka pro sloupek Al D 70mm</t>
  </si>
  <si>
    <t>1337210100</t>
  </si>
  <si>
    <t>60</t>
  </si>
  <si>
    <t>915111111</t>
  </si>
  <si>
    <t xml:space="preserve">Vodorovné dopravní značení stříkané barvou  dělící čára šířky 125 mm souvislá bílá základní</t>
  </si>
  <si>
    <t>1420341145</t>
  </si>
  <si>
    <t>"Souvislá čára tl. 125mm - Vršovická" 173,500</t>
  </si>
  <si>
    <t>"Souvislá čára tl. 125mm - U Slavie ZC" 39,500</t>
  </si>
  <si>
    <t>61</t>
  </si>
  <si>
    <t>915111115</t>
  </si>
  <si>
    <t xml:space="preserve">Vodorovné dopravní značení stříkané barvou  dělící čára šířky 125 mm souvislá žlutá základní</t>
  </si>
  <si>
    <t>-2020019551</t>
  </si>
  <si>
    <t>"Žlutá čára souvislá tl. 125mm - Vršovická" 28,00</t>
  </si>
  <si>
    <t>62</t>
  </si>
  <si>
    <t>915111121</t>
  </si>
  <si>
    <t xml:space="preserve">Vodorovné dopravní značení stříkané barvou  dělící čára šířky 125 mm přerušovaná bílá základní</t>
  </si>
  <si>
    <t>1541811780</t>
  </si>
  <si>
    <t>"Přerušovaná (1-1) Vršovická" 466,000</t>
  </si>
  <si>
    <t>"Přerušovaná (3-1,5) Vršovická" 102,000</t>
  </si>
  <si>
    <t>"Přerušovaná (3-1,5) U Slavie ZC" 43,200</t>
  </si>
  <si>
    <t>63</t>
  </si>
  <si>
    <t>915121111</t>
  </si>
  <si>
    <t xml:space="preserve">Vodorovné dopravní značení stříkané barvou  vodící čára bílá šířky 250 mm souvislá základní</t>
  </si>
  <si>
    <t>938219138</t>
  </si>
  <si>
    <t>"Plná čára tl. 250mm - Vršovická" 208,400</t>
  </si>
  <si>
    <t>"Plná čára tl. 250mm - U Slavie ZC" 37,000</t>
  </si>
  <si>
    <t>64</t>
  </si>
  <si>
    <t>915121121</t>
  </si>
  <si>
    <t xml:space="preserve">Vodorovné dopravní značení stříkané barvou  vodící čára bílá šířky 250 mm přerušovaná základní</t>
  </si>
  <si>
    <t>-435356903</t>
  </si>
  <si>
    <t>"Přerušovaná 0,5-0,5 tl. 250mm - Vršovická" 30,400</t>
  </si>
  <si>
    <t>"Přerušovaná 1,5-1,5 tl. 250mm - Vršovická" 35,700</t>
  </si>
  <si>
    <t>"Přerušovaná 3-1,5 tl. 250mm - Vršovická" 62,900</t>
  </si>
  <si>
    <t>"Přerušovaná 1,5-1,5 tl. 250mm - U Slavie ZC" 43,000</t>
  </si>
  <si>
    <t>65</t>
  </si>
  <si>
    <t>915131111</t>
  </si>
  <si>
    <t xml:space="preserve">Vodorovné dopravní značení stříkané barvou  přechody pro chodce, šipky, symboly bílé základní</t>
  </si>
  <si>
    <t>-1615448408</t>
  </si>
  <si>
    <t>"Přechod pro chodce a stopčára - Vršovická " 163,600</t>
  </si>
  <si>
    <t>"Přechod pro chodce a stopčára - U SLavie ZC " 5,500</t>
  </si>
  <si>
    <t>66</t>
  </si>
  <si>
    <t>915211112R</t>
  </si>
  <si>
    <t xml:space="preserve">Vodorovné dopravní značení termoplastem  dělící čára šířky 125 mm souvislá bílá retroreflexní</t>
  </si>
  <si>
    <t>427437820</t>
  </si>
  <si>
    <t>67</t>
  </si>
  <si>
    <t>915211116R</t>
  </si>
  <si>
    <t xml:space="preserve">Vodorovné dopravní značení termoplastem  dělící čára šířky 125 mm souvislá žlutá retroreflexní</t>
  </si>
  <si>
    <t>542138011</t>
  </si>
  <si>
    <t>68</t>
  </si>
  <si>
    <t>915211122R</t>
  </si>
  <si>
    <t xml:space="preserve">Vodorovné dopravní značení termoplastem  dělící čára šířky 125 mm přerušovaná bílá retroreflexní</t>
  </si>
  <si>
    <t>-813329908</t>
  </si>
  <si>
    <t>69</t>
  </si>
  <si>
    <t>915221112R</t>
  </si>
  <si>
    <t xml:space="preserve">Vodorovné dopravní značení termoplastem  vodící čára bílá šířky 250 mm souvislá retroreflexní</t>
  </si>
  <si>
    <t>-887116397</t>
  </si>
  <si>
    <t>70</t>
  </si>
  <si>
    <t>915221122R</t>
  </si>
  <si>
    <t xml:space="preserve">Vodorovné dopravní značení termoplastem  vodící čára bílá šířky 250 mm přerušovaná retroreflexní</t>
  </si>
  <si>
    <t>1849079367</t>
  </si>
  <si>
    <t>71</t>
  </si>
  <si>
    <t>915321111</t>
  </si>
  <si>
    <t xml:space="preserve">Vodorovné značení předformovaným termoplastem  přechod pro chodce z pásů šířky 0,5 m</t>
  </si>
  <si>
    <t>1984961069</t>
  </si>
  <si>
    <t>"V14 - znak cyklo - Vršovická" 47,000*2,00</t>
  </si>
  <si>
    <t>"V14 - znak cyklo v červeném poli - Vršovická" 1,000*2,0</t>
  </si>
  <si>
    <t>"V19 - znak cyklo včervené pozadí - Vršovická" 1,000*2,0</t>
  </si>
  <si>
    <t>"V20 - piktogram cyklo - Vršovická" 1,000*2,0</t>
  </si>
  <si>
    <t>"Nápis Bus - Vršovická" 3,75*2,0</t>
  </si>
  <si>
    <t>"V19 - znak cyklo červené v pozadí - U Slavie ZC" 2,000*2,0</t>
  </si>
  <si>
    <t>72</t>
  </si>
  <si>
    <t>915321115</t>
  </si>
  <si>
    <t xml:space="preserve">Vodorovné značení předformovaným termoplastem  vodící pás pro slabozraké z 6 proužků</t>
  </si>
  <si>
    <t>-1126765150</t>
  </si>
  <si>
    <t>"Vodící pás pro slabozraké - Vršovická" 62,000</t>
  </si>
  <si>
    <t>Vodící_pás</t>
  </si>
  <si>
    <t>73</t>
  </si>
  <si>
    <t>915341113</t>
  </si>
  <si>
    <t xml:space="preserve">Vodorovné značení předformovaným termoplastem  šipky velikosti 5 m</t>
  </si>
  <si>
    <t>-1544812526</t>
  </si>
  <si>
    <t>Šipka velikosti do 5m</t>
  </si>
  <si>
    <t>"V9a - směrová šipka - Vršovická" 30,000</t>
  </si>
  <si>
    <t>"V9a - směrová šipka cyklo - Vršovická" 9,000</t>
  </si>
  <si>
    <t>"V9a - směrová šipka - U Slavie ZC" 6,000</t>
  </si>
  <si>
    <t>74</t>
  </si>
  <si>
    <t>915611111</t>
  </si>
  <si>
    <t xml:space="preserve">Předznačení pro vodorovné značení  stříkané barvou nebo prováděné z nátěrových hmot liniové dělicí čáry, vodicí proužky</t>
  </si>
  <si>
    <t>-2128234361</t>
  </si>
  <si>
    <t>75</t>
  </si>
  <si>
    <t>915621111</t>
  </si>
  <si>
    <t xml:space="preserve">Předznačení pro vodorovné značení  stříkané barvou nebo prováděné z nátěrových hmot plošné šipky, symboly, nápisy</t>
  </si>
  <si>
    <t>796204435</t>
  </si>
  <si>
    <t>"V19 - znak cyklo červené v pozadí - Vršovická" 1,000*2,0</t>
  </si>
  <si>
    <t>"V9a - směrová šipka - Vršovická" 30,000*3,0</t>
  </si>
  <si>
    <t>"V9a - směrová šipka cyklo - Vršovická" 9,000*3,0</t>
  </si>
  <si>
    <t>"V9a - směrová šipka - U Slavie ZC" 6,000*3,0</t>
  </si>
  <si>
    <t>76</t>
  </si>
  <si>
    <t>916241113</t>
  </si>
  <si>
    <t>Osazení obrubníku kamenného se zřízením lože, s vyplněním a zatřením spár cementovou maltou ležatého s boční opěrou z betonu prostého, do lože z betonu prostého</t>
  </si>
  <si>
    <t>-1295135292</t>
  </si>
  <si>
    <t>77</t>
  </si>
  <si>
    <t>58380002R</t>
  </si>
  <si>
    <t>OP1 - obrubník kamenný žulový přímý</t>
  </si>
  <si>
    <t>-260641998</t>
  </si>
  <si>
    <t>78</t>
  </si>
  <si>
    <t>58380421R</t>
  </si>
  <si>
    <t>OP1 - obrubník kamenný obloukový, žula, r=3÷5 m</t>
  </si>
  <si>
    <t>-340389690</t>
  </si>
  <si>
    <t>79</t>
  </si>
  <si>
    <t>58380004R</t>
  </si>
  <si>
    <t>OP3 - obrubník kamenný žulový přímý</t>
  </si>
  <si>
    <t>-2139903289</t>
  </si>
  <si>
    <t>80</t>
  </si>
  <si>
    <t>58380452R</t>
  </si>
  <si>
    <t>OP3 - obrubník kamenný obloukový, žula, r=3÷5 m</t>
  </si>
  <si>
    <t>-1183148442</t>
  </si>
  <si>
    <t>81</t>
  </si>
  <si>
    <t>916241553R</t>
  </si>
  <si>
    <t>Přespárování obrubníku kamenného ležatého</t>
  </si>
  <si>
    <t>653298420</t>
  </si>
  <si>
    <t>"OP1, přímé, přespárování" 159,000</t>
  </si>
  <si>
    <t>"OP1, obloukové, přespárování" 15,000</t>
  </si>
  <si>
    <t>"OP3, přímé, přespárování" 391,000</t>
  </si>
  <si>
    <t>82</t>
  </si>
  <si>
    <t>916991121</t>
  </si>
  <si>
    <t xml:space="preserve">Lože pod obrubníky, krajníky nebo obruby z dlažebních kostek  z betonu prostého tř. C 16/20</t>
  </si>
  <si>
    <t>-1303219483</t>
  </si>
  <si>
    <t>"OP1, přímé, výměna" 23,850*0,250*0,250</t>
  </si>
  <si>
    <t>"OP1, přímé, vyrovnání" 31,800*0,250*0,250</t>
  </si>
  <si>
    <t>"OP1, obloukové, výměna" 5,000*0,250*0,250</t>
  </si>
  <si>
    <t>"OP1, obloukové, vyrovnání" 10,000*0,250*0,250</t>
  </si>
  <si>
    <t>"OP3, přímé, výměna" 58,650*0,250*0,250</t>
  </si>
  <si>
    <t>"OP3, přímé, vyrovnání" 120,600*0,250*0,250</t>
  </si>
  <si>
    <t>"OP3, obloukové, vyrovnání" 20,000*0,250*0,250</t>
  </si>
  <si>
    <t>83</t>
  </si>
  <si>
    <t>919112213</t>
  </si>
  <si>
    <t xml:space="preserve">Řezání dilatačních spár v živičném krytu  vytvoření komůrky pro těsnící zálivku šířky 10 mm, hloubky 25 mm</t>
  </si>
  <si>
    <t>-1462796615</t>
  </si>
  <si>
    <t>"Předpoklad celkové délky trhlin" 2122</t>
  </si>
  <si>
    <t>"Úzké trhliny - předpoklad 10%" Trhliny_celkem*0,10</t>
  </si>
  <si>
    <t>"Neporušené trhliny - předpoklad 20%" Trhliny_celkem*0,20</t>
  </si>
  <si>
    <t>"Široké trhliny - předpoklad 70%" 1486</t>
  </si>
  <si>
    <t>84</t>
  </si>
  <si>
    <t>919112243R</t>
  </si>
  <si>
    <t xml:space="preserve">Řezání dilatačních spár v živičném krytu  vytvoření komůrky pro těsnící zálivku šířky 25 mm, hloubky 40 mm</t>
  </si>
  <si>
    <t>902454361</t>
  </si>
  <si>
    <t>85</t>
  </si>
  <si>
    <t>919121213</t>
  </si>
  <si>
    <t xml:space="preserve">Utěsnění dilatačních spár zálivkou za studena  v cementobetonovém nebo živičném krytu včetně adhezního nátěru bez těsnicího profilu pod zálivkou, pro komůrky šířky 10 mm, hloubky 25 mm</t>
  </si>
  <si>
    <t>-706835430</t>
  </si>
  <si>
    <t>86</t>
  </si>
  <si>
    <t>919121243R</t>
  </si>
  <si>
    <t xml:space="preserve">Utěsnění dilatačních spár zálivkou za studena  v cementobetonovém nebo živičném krytu včetně adhezního nátěru bez těsnicího profilu pod zálivkou, pro komůrky šířky 25 mm, hloubky 40 mm</t>
  </si>
  <si>
    <t>-1760149277</t>
  </si>
  <si>
    <t>87</t>
  </si>
  <si>
    <t>919721292</t>
  </si>
  <si>
    <t>Vyztužení stávajícího asfaltového povrchu geomříží ze skelných vláken s geotextilií, podélná pevnost v tahu 50 kN/m</t>
  </si>
  <si>
    <t>-1031836246</t>
  </si>
  <si>
    <t>88</t>
  </si>
  <si>
    <t>919731121</t>
  </si>
  <si>
    <t xml:space="preserve">Zarovnání styčné plochy podkladu nebo krytu podél vybourané části komunikace nebo zpevněné plochy  živičné tl. do 50 mm</t>
  </si>
  <si>
    <t>1006635852</t>
  </si>
  <si>
    <t>89</t>
  </si>
  <si>
    <t>919731123</t>
  </si>
  <si>
    <t xml:space="preserve">Zarovnání styčné plochy podkladu nebo krytu podél vybourané části komunikace nebo zpevněné plochy  živičné tl. přes 100 do 200 mm</t>
  </si>
  <si>
    <t>-471810590</t>
  </si>
  <si>
    <t>90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</si>
  <si>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</si>
  <si>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</si>
  <si>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1225954903</t>
  </si>
  <si>
    <t>91</t>
  </si>
  <si>
    <t>919733111</t>
  </si>
  <si>
    <t>Úprava povrchu živičného krytu broušením tl. do 2 mm</t>
  </si>
  <si>
    <t>83359583</t>
  </si>
  <si>
    <t>92</t>
  </si>
  <si>
    <t>919735113</t>
  </si>
  <si>
    <t xml:space="preserve">Řezání stávajícího živičného krytu nebo podkladu  hloubky přes 100 do 150 mm</t>
  </si>
  <si>
    <t>1647788173</t>
  </si>
  <si>
    <t>"V místech napojení na stávající povrch - tl. povrchu 110mm - odměřeno ze situace" 1510</t>
  </si>
  <si>
    <t>93</t>
  </si>
  <si>
    <t>938908411</t>
  </si>
  <si>
    <t>Čištění vozovek splachováním vodou povrchu podkladu nebo krytu živičného, betonového nebo dlážděného</t>
  </si>
  <si>
    <t>-474560493</t>
  </si>
  <si>
    <t>94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</si>
  <si>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</si>
  <si>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</si>
  <si>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-475014351</t>
  </si>
  <si>
    <t>95</t>
  </si>
  <si>
    <t>962330207R</t>
  </si>
  <si>
    <t>Obnova smyček dálkové detekce SSZ</t>
  </si>
  <si>
    <t>-656282053</t>
  </si>
  <si>
    <t>Poznámka k položce:_x000d_
Obvod smyček 12m a 14m</t>
  </si>
  <si>
    <t>96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</si>
  <si>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</si>
  <si>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</si>
  <si>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643578372</t>
  </si>
  <si>
    <t>"2 tyčové" 21,50</t>
  </si>
  <si>
    <t>"3 tyčové" 40,00</t>
  </si>
  <si>
    <t>97</t>
  </si>
  <si>
    <t>966006258</t>
  </si>
  <si>
    <t>Odstranění směrových sloupků s odklizením materiálu na vzdálenost do 20 m nebo s naložením na dopravní prostředek přišroubovaného k betonovému podkladu (balisety)</t>
  </si>
  <si>
    <t>1594984754</t>
  </si>
  <si>
    <t>98</t>
  </si>
  <si>
    <t>966007123</t>
  </si>
  <si>
    <t xml:space="preserve">Odstranění vodorovného dopravního značení frézováním  značeného plastem plošného</t>
  </si>
  <si>
    <t>1319182429</t>
  </si>
  <si>
    <t>Frézování dopravního značení mimo frézování živičného povrchu</t>
  </si>
  <si>
    <t>"Značení plošné" 2,000</t>
  </si>
  <si>
    <t>"17x piktogram kolo" 17*1,50</t>
  </si>
  <si>
    <t>99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</si>
  <si>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</si>
  <si>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</si>
  <si>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1011182846</t>
  </si>
  <si>
    <t>100</t>
  </si>
  <si>
    <t>979071111</t>
  </si>
  <si>
    <t xml:space="preserve">Očištění vybouraných dlažebních kostek  od spojovacího materiálu, s uložením očištěných kostek na skládku, s odklizením odpadových hmot na hromady a s odklizením vybouraných kostek na vzdálenost do 3 m velkých, s původním vyplněním spár kamenivem těženým</t>
  </si>
  <si>
    <t>-581989052</t>
  </si>
  <si>
    <t>997</t>
  </si>
  <si>
    <t>Přesun sutě</t>
  </si>
  <si>
    <t>101</t>
  </si>
  <si>
    <t>997002511</t>
  </si>
  <si>
    <t xml:space="preserve">Vodorovné přemístění suti a vybouraných hmot  bez naložení, se složením a hrubým urovnáním na vzdálenost do 1 km</t>
  </si>
  <si>
    <t>-88538376</t>
  </si>
  <si>
    <t>102</t>
  </si>
  <si>
    <t>997002519</t>
  </si>
  <si>
    <t xml:space="preserve">Vodorovné přemístění suti a vybouraných hmot  bez naložení, se složením a hrubým urovnáním Příplatek k ceně za každý další i započatý 1 km přes 1 km</t>
  </si>
  <si>
    <t>1837350931</t>
  </si>
  <si>
    <t>"Skládka ve vzdálenosti 10km" (Suť_živice+Suť_beton+Suť_kamenivo)*9</t>
  </si>
  <si>
    <t>103</t>
  </si>
  <si>
    <t>997002611</t>
  </si>
  <si>
    <t xml:space="preserve">Nakládání suti a vybouraných hmot na dopravní prostředek  pro vodorovné přemístění</t>
  </si>
  <si>
    <t>137508082</t>
  </si>
  <si>
    <t>"Zábradlí" 2,153</t>
  </si>
  <si>
    <t>"Vytrhané kamenné obruby" 31,175</t>
  </si>
  <si>
    <t>"Betonová dlažba" 22,776</t>
  </si>
  <si>
    <t>"Mříž UV" 0,800</t>
  </si>
  <si>
    <t>"Šachtový poklop" 0,150</t>
  </si>
  <si>
    <t>"Polop vodovodní šoupě a plynovodní uzávěr" 0,100+0,100</t>
  </si>
  <si>
    <t>"Suť živice" 1739,162+760,883+268,347</t>
  </si>
  <si>
    <t xml:space="preserve">"Suť beton" </t>
  </si>
  <si>
    <t xml:space="preserve">"Suť kamenivo" </t>
  </si>
  <si>
    <t>104</t>
  </si>
  <si>
    <t>997221561</t>
  </si>
  <si>
    <t xml:space="preserve">Vodorovná doprava suti  bez naložení, ale se složením a s hrubým urovnáním z kusových materiálů, na vzdálenost do 1 km</t>
  </si>
  <si>
    <t>-615716633</t>
  </si>
  <si>
    <t>"Odvoz do skladu TSK - vytrhané kamenné obruby" Suť_obruby</t>
  </si>
  <si>
    <t>"Odvoz do skladu TSK - zábradlí" Suť_zábradlí</t>
  </si>
  <si>
    <t>"Odvoz do skladu TSK - dlažba" Suť_dlažba</t>
  </si>
  <si>
    <t>"Odvoz do skladu TSK - mříže UV" Suť_mříž_UV</t>
  </si>
  <si>
    <t>"Odvoz do skladu TSK - šachtový poklop" Suť_poklop</t>
  </si>
  <si>
    <t>"Odvoz do skladu TSK - uzávěry" Suť_uzávěr</t>
  </si>
  <si>
    <t>105</t>
  </si>
  <si>
    <t>997221569</t>
  </si>
  <si>
    <t xml:space="preserve">Vodorovná doprava suti  bez naložení, ale se složením a s hrubým urovnáním Příplatek k ceně za každý další i započatý 1 km přes 1 km</t>
  </si>
  <si>
    <t>-393127982</t>
  </si>
  <si>
    <t>"Sklad TSK ve vzdálenosti 20km - vytrhané kamenné obruby" Suť_obruby*19</t>
  </si>
  <si>
    <t>"Sklad TSK ve vzdálenosti 20km - zábradlí" Suť_zábradlí*19</t>
  </si>
  <si>
    <t>"Sklad TSK ve vzdálenosti 20km - dlažba" Suť_dlažba*19</t>
  </si>
  <si>
    <t>"Sklad TSK ve vzdálenosti 20km - mříž UV" Suť_mříž_UV*19</t>
  </si>
  <si>
    <t>"Sklad TSK ve vzdálenosti 20km - šachtový poklop" Suť_poklop*19</t>
  </si>
  <si>
    <t>"Sklad TSK ve vzdálenosti 20km - uzávěry" Suť_uzávěr*19</t>
  </si>
  <si>
    <t>106</t>
  </si>
  <si>
    <t>997221845</t>
  </si>
  <si>
    <t>Poplatek za uložení stavebního odpadu na skládce (skládkovné) asfaltového bez obsahu dehtu zatříděného do Katalogu odpadů pod kódem 170 302</t>
  </si>
  <si>
    <t>1363790416</t>
  </si>
  <si>
    <t>107</t>
  </si>
  <si>
    <t>997221845R</t>
  </si>
  <si>
    <t>Odkup vyfrézovaného materiálu obalovnou</t>
  </si>
  <si>
    <t>-140410431</t>
  </si>
  <si>
    <t>998</t>
  </si>
  <si>
    <t>Přesun hmot</t>
  </si>
  <si>
    <t>108</t>
  </si>
  <si>
    <t>998225111</t>
  </si>
  <si>
    <t xml:space="preserve">Přesun hmot pro komunikace s krytem z kameniva, monolitickým betonovým nebo živičným  dopravní vzdálenost do 200 m jakékoliv délky objektu</t>
  </si>
  <si>
    <t>-2068020716</t>
  </si>
  <si>
    <t>109</t>
  </si>
  <si>
    <t>998229111</t>
  </si>
  <si>
    <t>Přesun hmot ruční pro pozemní komunikace s naložením a složením na vzdálenost do 50 m, s krytem z kameniva, monolitickým betonovým nebo živičným</t>
  </si>
  <si>
    <t>1565822962</t>
  </si>
  <si>
    <t>PSV</t>
  </si>
  <si>
    <t>Práce a dodávky PSV</t>
  </si>
  <si>
    <t>767</t>
  </si>
  <si>
    <t>Konstrukce zámečnické</t>
  </si>
  <si>
    <t>110</t>
  </si>
  <si>
    <t>767161129</t>
  </si>
  <si>
    <t xml:space="preserve">Montáž zábradlí rovného  z trubek nebo tenkostěnných profilů na ocelovou konstrukci, hmotnosti 1 m zábradlí přes 30 do 45 kg</t>
  </si>
  <si>
    <t>1657092821</t>
  </si>
  <si>
    <t>"Zábradlí 2-tyčové" 21,500*2</t>
  </si>
  <si>
    <t>"Zábradlí 3-tyčové" 40,000*3</t>
  </si>
  <si>
    <t>"Sloupky" 7*1,50</t>
  </si>
  <si>
    <t>111</t>
  </si>
  <si>
    <t>14011030</t>
  </si>
  <si>
    <t>trubka ocelová bezešvá hladká jakost 11 353 51x6,3mm</t>
  </si>
  <si>
    <t>-1386478176</t>
  </si>
  <si>
    <t>112</t>
  </si>
  <si>
    <t>998767101</t>
  </si>
  <si>
    <t xml:space="preserve">Přesun hmot pro zámečnické konstrukce  stanovený z hmotnosti přesunovaného materiálu vodorovná dopravní vzdálenost do 50 m v objektech výšky do 6 m</t>
  </si>
  <si>
    <t>-709794828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</si>
  <si>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</si>
  <si>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</si>
  <si>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</si>
  <si>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</si>
  <si>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VRN3</t>
  </si>
  <si>
    <t>Zařízení staveniště</t>
  </si>
  <si>
    <t>030001000</t>
  </si>
  <si>
    <t>kpl</t>
  </si>
  <si>
    <t>1024</t>
  </si>
  <si>
    <t>-2007231084</t>
  </si>
  <si>
    <t>VRN6</t>
  </si>
  <si>
    <t>Územní vlivy</t>
  </si>
  <si>
    <t>060001000</t>
  </si>
  <si>
    <t>-1955083066</t>
  </si>
  <si>
    <t>VRN7</t>
  </si>
  <si>
    <t>Provozní vlivy</t>
  </si>
  <si>
    <t>070001000</t>
  </si>
  <si>
    <t>-1000162038</t>
  </si>
  <si>
    <t>ON - Ostatní náklady</t>
  </si>
  <si>
    <t xml:space="preserve">    VRN1 - Průzkumné, geodetické a projektové práce</t>
  </si>
  <si>
    <t xml:space="preserve">    VRN4 - Inženýrská činnost</t>
  </si>
  <si>
    <t>VRN1</t>
  </si>
  <si>
    <t>Průzkumné, geodetické a projektové práce</t>
  </si>
  <si>
    <t>012203000</t>
  </si>
  <si>
    <t>Geodetické práce při provádění stavby</t>
  </si>
  <si>
    <t>-1193618466</t>
  </si>
  <si>
    <t>012303000</t>
  </si>
  <si>
    <t>Geodetické práce po výstavbě</t>
  </si>
  <si>
    <t>-171359969</t>
  </si>
  <si>
    <t>013244000</t>
  </si>
  <si>
    <t>Dokumentace pro provádění stavby - dopracování</t>
  </si>
  <si>
    <t>281568364</t>
  </si>
  <si>
    <t>013254000</t>
  </si>
  <si>
    <t>Dokumentace skutečného provedení stavby pro souvislé opravy</t>
  </si>
  <si>
    <t>-1094319190</t>
  </si>
  <si>
    <t>VRN4</t>
  </si>
  <si>
    <t>Inženýrská činnost</t>
  </si>
  <si>
    <t>043194000</t>
  </si>
  <si>
    <t>Ostatní zkoušky</t>
  </si>
  <si>
    <t>1276192071</t>
  </si>
  <si>
    <t>Poznámka k položce:_x000d_
Kamerové zkoušky a čištění kanalizace ZCI</t>
  </si>
  <si>
    <t>045002000</t>
  </si>
  <si>
    <t>Kompletační a koordinační činnost</t>
  </si>
  <si>
    <t>835968010</t>
  </si>
  <si>
    <t>047202547R</t>
  </si>
  <si>
    <t>Infotabule</t>
  </si>
  <si>
    <t>-1068725016</t>
  </si>
  <si>
    <t>049330550R</t>
  </si>
  <si>
    <t>Zaměření sítí</t>
  </si>
  <si>
    <t>-1800679384</t>
  </si>
  <si>
    <t>072103002</t>
  </si>
  <si>
    <t>Projednání DIO a zajištění DIR včetně projektu DIO</t>
  </si>
  <si>
    <t>-992320705</t>
  </si>
  <si>
    <t>075050550R</t>
  </si>
  <si>
    <t>DIO - realizace vč. úprav na SSZ a údržby po dobu stavby</t>
  </si>
  <si>
    <t>1727438088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</si>
</sst>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40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Vršovická, č. akce 999442, Praha 10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křižovatka Vršovická x U Slavie x Bělocerkevská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22. 9. 2019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Technická správa komunikací hl. m. Prahy a.s.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DIPRO, spol s r.o.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TMI Building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="7" customFormat="1" ht="16.5" customHeight="1">
      <c r="A95" s="119" t="s">
        <v>86</v>
      </c>
      <c r="B95" s="120"/>
      <c r="C95" s="121"/>
      <c r="D95" s="122" t="s">
        <v>87</v>
      </c>
      <c r="E95" s="122"/>
      <c r="F95" s="122"/>
      <c r="G95" s="122"/>
      <c r="H95" s="122"/>
      <c r="I95" s="123"/>
      <c r="J95" s="122" t="s">
        <v>88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100 -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89</v>
      </c>
      <c r="AR95" s="126"/>
      <c r="AS95" s="127">
        <v>0</v>
      </c>
      <c r="AT95" s="128">
        <f>ROUND(SUM(AV95:AW95),2)</f>
        <v>0</v>
      </c>
      <c r="AU95" s="129">
        <f>'SO 100 - Komunikace'!P125</f>
        <v>0</v>
      </c>
      <c r="AV95" s="128">
        <f>'SO 100 - Komunikace'!J33</f>
        <v>0</v>
      </c>
      <c r="AW95" s="128">
        <f>'SO 100 - Komunikace'!J34</f>
        <v>0</v>
      </c>
      <c r="AX95" s="128">
        <f>'SO 100 - Komunikace'!J35</f>
        <v>0</v>
      </c>
      <c r="AY95" s="128">
        <f>'SO 100 - Komunikace'!J36</f>
        <v>0</v>
      </c>
      <c r="AZ95" s="128">
        <f>'SO 100 - Komunikace'!F33</f>
        <v>0</v>
      </c>
      <c r="BA95" s="128">
        <f>'SO 100 - Komunikace'!F34</f>
        <v>0</v>
      </c>
      <c r="BB95" s="128">
        <f>'SO 100 - Komunikace'!F35</f>
        <v>0</v>
      </c>
      <c r="BC95" s="128">
        <f>'SO 100 - Komunikace'!F36</f>
        <v>0</v>
      </c>
      <c r="BD95" s="130">
        <f>'SO 100 - Komunikace'!F37</f>
        <v>0</v>
      </c>
      <c r="BE95" s="7"/>
      <c r="BT95" s="131" t="s">
        <v>14</v>
      </c>
      <c r="BV95" s="131" t="s">
        <v>84</v>
      </c>
      <c r="BW95" s="131" t="s">
        <v>90</v>
      </c>
      <c r="BX95" s="131" t="s">
        <v>5</v>
      </c>
      <c r="CL95" s="131" t="s">
        <v>1</v>
      </c>
      <c r="CM95" s="131" t="s">
        <v>91</v>
      </c>
    </row>
    <row r="96" s="7" customFormat="1" ht="16.5" customHeight="1">
      <c r="A96" s="119" t="s">
        <v>86</v>
      </c>
      <c r="B96" s="120"/>
      <c r="C96" s="121"/>
      <c r="D96" s="122" t="s">
        <v>92</v>
      </c>
      <c r="E96" s="122"/>
      <c r="F96" s="122"/>
      <c r="G96" s="122"/>
      <c r="H96" s="122"/>
      <c r="I96" s="123"/>
      <c r="J96" s="122" t="s">
        <v>93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'VRN - Vedlejší rozpočtové...'!J30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89</v>
      </c>
      <c r="AR96" s="126"/>
      <c r="AS96" s="127">
        <v>0</v>
      </c>
      <c r="AT96" s="128">
        <f>ROUND(SUM(AV96:AW96),2)</f>
        <v>0</v>
      </c>
      <c r="AU96" s="129">
        <f>'VRN - Vedlejší rozpočtové...'!P120</f>
        <v>0</v>
      </c>
      <c r="AV96" s="128">
        <f>'VRN - Vedlejší rozpočtové...'!J33</f>
        <v>0</v>
      </c>
      <c r="AW96" s="128">
        <f>'VRN - Vedlejší rozpočtové...'!J34</f>
        <v>0</v>
      </c>
      <c r="AX96" s="128">
        <f>'VRN - Vedlejší rozpočtové...'!J35</f>
        <v>0</v>
      </c>
      <c r="AY96" s="128">
        <f>'VRN - Vedlejší rozpočtové...'!J36</f>
        <v>0</v>
      </c>
      <c r="AZ96" s="128">
        <f>'VRN - Vedlejší rozpočtové...'!F33</f>
        <v>0</v>
      </c>
      <c r="BA96" s="128">
        <f>'VRN - Vedlejší rozpočtové...'!F34</f>
        <v>0</v>
      </c>
      <c r="BB96" s="128">
        <f>'VRN - Vedlejší rozpočtové...'!F35</f>
        <v>0</v>
      </c>
      <c r="BC96" s="128">
        <f>'VRN - Vedlejší rozpočtové...'!F36</f>
        <v>0</v>
      </c>
      <c r="BD96" s="130">
        <f>'VRN - Vedlejší rozpočtové...'!F37</f>
        <v>0</v>
      </c>
      <c r="BE96" s="7"/>
      <c r="BT96" s="131" t="s">
        <v>14</v>
      </c>
      <c r="BV96" s="131" t="s">
        <v>84</v>
      </c>
      <c r="BW96" s="131" t="s">
        <v>94</v>
      </c>
      <c r="BX96" s="131" t="s">
        <v>5</v>
      </c>
      <c r="CL96" s="131" t="s">
        <v>1</v>
      </c>
      <c r="CM96" s="131" t="s">
        <v>91</v>
      </c>
    </row>
    <row r="97" s="7" customFormat="1" ht="16.5" customHeight="1">
      <c r="A97" s="119" t="s">
        <v>86</v>
      </c>
      <c r="B97" s="120"/>
      <c r="C97" s="121"/>
      <c r="D97" s="122" t="s">
        <v>95</v>
      </c>
      <c r="E97" s="122"/>
      <c r="F97" s="122"/>
      <c r="G97" s="122"/>
      <c r="H97" s="122"/>
      <c r="I97" s="123"/>
      <c r="J97" s="122" t="s">
        <v>96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'ON - Ostatní náklady'!J30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89</v>
      </c>
      <c r="AR97" s="126"/>
      <c r="AS97" s="132">
        <v>0</v>
      </c>
      <c r="AT97" s="133">
        <f>ROUND(SUM(AV97:AW97),2)</f>
        <v>0</v>
      </c>
      <c r="AU97" s="134">
        <f>'ON - Ostatní náklady'!P120</f>
        <v>0</v>
      </c>
      <c r="AV97" s="133">
        <f>'ON - Ostatní náklady'!J33</f>
        <v>0</v>
      </c>
      <c r="AW97" s="133">
        <f>'ON - Ostatní náklady'!J34</f>
        <v>0</v>
      </c>
      <c r="AX97" s="133">
        <f>'ON - Ostatní náklady'!J35</f>
        <v>0</v>
      </c>
      <c r="AY97" s="133">
        <f>'ON - Ostatní náklady'!J36</f>
        <v>0</v>
      </c>
      <c r="AZ97" s="133">
        <f>'ON - Ostatní náklady'!F33</f>
        <v>0</v>
      </c>
      <c r="BA97" s="133">
        <f>'ON - Ostatní náklady'!F34</f>
        <v>0</v>
      </c>
      <c r="BB97" s="133">
        <f>'ON - Ostatní náklady'!F35</f>
        <v>0</v>
      </c>
      <c r="BC97" s="133">
        <f>'ON - Ostatní náklady'!F36</f>
        <v>0</v>
      </c>
      <c r="BD97" s="135">
        <f>'ON - Ostatní náklady'!F37</f>
        <v>0</v>
      </c>
      <c r="BE97" s="7"/>
      <c r="BT97" s="131" t="s">
        <v>14</v>
      </c>
      <c r="BV97" s="131" t="s">
        <v>84</v>
      </c>
      <c r="BW97" s="131" t="s">
        <v>97</v>
      </c>
      <c r="BX97" s="131" t="s">
        <v>5</v>
      </c>
      <c r="CL97" s="131" t="s">
        <v>1</v>
      </c>
      <c r="CM97" s="131" t="s">
        <v>91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9/QEvQV0RfGcz2a+hu45rd/a5LNTij7yVYdla/pK3DWNxXFtxw6U3cWztH1NgaFS5cwbe/xunCXpacMEhJahow==" hashValue="Hq2io4BuxB5hHs9NEkX4VhzsNKTeZjnsI9rWzS1Pz04ft5geHYYom4m9LZqGnDXtotlrRnK2f1VTaLwd66TUsg==" algorithmName="SHA-512" password="CC35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SO 100 - Komunikace'!C2" display="/"/>
    <hyperlink ref="A96" location="'VRN - Vedlejší rozpočtové...'!C2" display="/"/>
    <hyperlink ref="A97" location="'ON - Ostatní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  <c r="AZ2" s="137" t="s">
        <v>98</v>
      </c>
      <c r="BA2" s="137" t="s">
        <v>99</v>
      </c>
      <c r="BB2" s="137" t="s">
        <v>100</v>
      </c>
      <c r="BC2" s="137" t="s">
        <v>101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  <c r="AZ3" s="137" t="s">
        <v>102</v>
      </c>
      <c r="BA3" s="137" t="s">
        <v>103</v>
      </c>
      <c r="BB3" s="137" t="s">
        <v>104</v>
      </c>
      <c r="BC3" s="137" t="s">
        <v>105</v>
      </c>
      <c r="BD3" s="137" t="s">
        <v>91</v>
      </c>
    </row>
    <row r="4" s="1" customFormat="1" ht="24.96" customHeight="1">
      <c r="B4" s="20"/>
      <c r="D4" s="141" t="s">
        <v>106</v>
      </c>
      <c r="I4" s="136"/>
      <c r="L4" s="20"/>
      <c r="M4" s="142" t="s">
        <v>10</v>
      </c>
      <c r="AT4" s="17" t="s">
        <v>4</v>
      </c>
      <c r="AZ4" s="137" t="s">
        <v>107</v>
      </c>
      <c r="BA4" s="137" t="s">
        <v>108</v>
      </c>
      <c r="BB4" s="137" t="s">
        <v>100</v>
      </c>
      <c r="BC4" s="137" t="s">
        <v>109</v>
      </c>
      <c r="BD4" s="137" t="s">
        <v>91</v>
      </c>
    </row>
    <row r="5" s="1" customFormat="1" ht="6.96" customHeight="1">
      <c r="B5" s="20"/>
      <c r="I5" s="136"/>
      <c r="L5" s="20"/>
      <c r="AZ5" s="137" t="s">
        <v>110</v>
      </c>
      <c r="BA5" s="137" t="s">
        <v>111</v>
      </c>
      <c r="BB5" s="137" t="s">
        <v>100</v>
      </c>
      <c r="BC5" s="137" t="s">
        <v>112</v>
      </c>
      <c r="BD5" s="137" t="s">
        <v>91</v>
      </c>
    </row>
    <row r="6" s="1" customFormat="1" ht="12" customHeight="1">
      <c r="B6" s="20"/>
      <c r="D6" s="143" t="s">
        <v>16</v>
      </c>
      <c r="I6" s="136"/>
      <c r="L6" s="20"/>
      <c r="AZ6" s="137" t="s">
        <v>113</v>
      </c>
      <c r="BA6" s="137" t="s">
        <v>114</v>
      </c>
      <c r="BB6" s="137" t="s">
        <v>100</v>
      </c>
      <c r="BC6" s="137" t="s">
        <v>115</v>
      </c>
      <c r="BD6" s="137" t="s">
        <v>91</v>
      </c>
    </row>
    <row r="7" s="1" customFormat="1" ht="16.5" customHeight="1">
      <c r="B7" s="20"/>
      <c r="E7" s="144" t="str">
        <f>'Rekapitulace stavby'!K6</f>
        <v>Vršovická, č. akce 999442, Praha 10</v>
      </c>
      <c r="F7" s="143"/>
      <c r="G7" s="143"/>
      <c r="H7" s="143"/>
      <c r="I7" s="136"/>
      <c r="L7" s="20"/>
      <c r="AZ7" s="137" t="s">
        <v>116</v>
      </c>
      <c r="BA7" s="137" t="s">
        <v>117</v>
      </c>
      <c r="BB7" s="137" t="s">
        <v>118</v>
      </c>
      <c r="BC7" s="137" t="s">
        <v>119</v>
      </c>
      <c r="BD7" s="137" t="s">
        <v>91</v>
      </c>
    </row>
    <row r="8" s="2" customFormat="1" ht="12" customHeight="1">
      <c r="A8" s="38"/>
      <c r="B8" s="44"/>
      <c r="C8" s="38"/>
      <c r="D8" s="143" t="s">
        <v>120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7" t="s">
        <v>121</v>
      </c>
      <c r="BA8" s="137" t="s">
        <v>122</v>
      </c>
      <c r="BB8" s="137" t="s">
        <v>118</v>
      </c>
      <c r="BC8" s="137" t="s">
        <v>123</v>
      </c>
      <c r="BD8" s="137" t="s">
        <v>91</v>
      </c>
    </row>
    <row r="9" s="2" customFormat="1" ht="16.5" customHeight="1">
      <c r="A9" s="38"/>
      <c r="B9" s="44"/>
      <c r="C9" s="38"/>
      <c r="D9" s="38"/>
      <c r="E9" s="146" t="s">
        <v>124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7" t="s">
        <v>125</v>
      </c>
      <c r="BA9" s="137" t="s">
        <v>126</v>
      </c>
      <c r="BB9" s="137" t="s">
        <v>118</v>
      </c>
      <c r="BC9" s="137" t="s">
        <v>82</v>
      </c>
      <c r="BD9" s="137" t="s">
        <v>91</v>
      </c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7" t="s">
        <v>127</v>
      </c>
      <c r="BA10" s="137" t="s">
        <v>128</v>
      </c>
      <c r="BB10" s="137" t="s">
        <v>118</v>
      </c>
      <c r="BC10" s="137" t="s">
        <v>82</v>
      </c>
      <c r="BD10" s="137" t="s">
        <v>91</v>
      </c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7" t="s">
        <v>129</v>
      </c>
      <c r="BA11" s="137" t="s">
        <v>130</v>
      </c>
      <c r="BB11" s="137" t="s">
        <v>118</v>
      </c>
      <c r="BC11" s="137" t="s">
        <v>131</v>
      </c>
      <c r="BD11" s="137" t="s">
        <v>91</v>
      </c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22. 9. 2019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7" t="s">
        <v>132</v>
      </c>
      <c r="BA12" s="137" t="s">
        <v>133</v>
      </c>
      <c r="BB12" s="137" t="s">
        <v>104</v>
      </c>
      <c r="BC12" s="137" t="s">
        <v>134</v>
      </c>
      <c r="BD12" s="137" t="s">
        <v>91</v>
      </c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7" t="s">
        <v>135</v>
      </c>
      <c r="BA13" s="137" t="s">
        <v>136</v>
      </c>
      <c r="BB13" s="137" t="s">
        <v>100</v>
      </c>
      <c r="BC13" s="137" t="s">
        <v>137</v>
      </c>
      <c r="BD13" s="137" t="s">
        <v>91</v>
      </c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7" t="s">
        <v>138</v>
      </c>
      <c r="BA14" s="137" t="s">
        <v>139</v>
      </c>
      <c r="BB14" s="137" t="s">
        <v>104</v>
      </c>
      <c r="BC14" s="137" t="s">
        <v>140</v>
      </c>
      <c r="BD14" s="137" t="s">
        <v>91</v>
      </c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7" t="s">
        <v>141</v>
      </c>
      <c r="BA15" s="137" t="s">
        <v>142</v>
      </c>
      <c r="BB15" s="137" t="s">
        <v>143</v>
      </c>
      <c r="BC15" s="137" t="s">
        <v>144</v>
      </c>
      <c r="BD15" s="137" t="s">
        <v>91</v>
      </c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7" t="s">
        <v>145</v>
      </c>
      <c r="BA16" s="137" t="s">
        <v>146</v>
      </c>
      <c r="BB16" s="137" t="s">
        <v>143</v>
      </c>
      <c r="BC16" s="137" t="s">
        <v>147</v>
      </c>
      <c r="BD16" s="137" t="s">
        <v>91</v>
      </c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37" t="s">
        <v>148</v>
      </c>
      <c r="BA17" s="137" t="s">
        <v>148</v>
      </c>
      <c r="BB17" s="137" t="s">
        <v>143</v>
      </c>
      <c r="BC17" s="137" t="s">
        <v>149</v>
      </c>
      <c r="BD17" s="137" t="s">
        <v>91</v>
      </c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37" t="s">
        <v>150</v>
      </c>
      <c r="BA18" s="137" t="s">
        <v>150</v>
      </c>
      <c r="BB18" s="137" t="s">
        <v>104</v>
      </c>
      <c r="BC18" s="137" t="s">
        <v>151</v>
      </c>
      <c r="BD18" s="137" t="s">
        <v>91</v>
      </c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37" t="s">
        <v>152</v>
      </c>
      <c r="BA19" s="137" t="s">
        <v>153</v>
      </c>
      <c r="BB19" s="137" t="s">
        <v>104</v>
      </c>
      <c r="BC19" s="137" t="s">
        <v>154</v>
      </c>
      <c r="BD19" s="137" t="s">
        <v>91</v>
      </c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37" t="s">
        <v>155</v>
      </c>
      <c r="BA20" s="137" t="s">
        <v>156</v>
      </c>
      <c r="BB20" s="137" t="s">
        <v>118</v>
      </c>
      <c r="BC20" s="137" t="s">
        <v>157</v>
      </c>
      <c r="BD20" s="137" t="s">
        <v>91</v>
      </c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37" t="s">
        <v>158</v>
      </c>
      <c r="BA21" s="137" t="s">
        <v>159</v>
      </c>
      <c r="BB21" s="137" t="s">
        <v>118</v>
      </c>
      <c r="BC21" s="137" t="s">
        <v>160</v>
      </c>
      <c r="BD21" s="137" t="s">
        <v>91</v>
      </c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37" t="s">
        <v>161</v>
      </c>
      <c r="BA22" s="137" t="s">
        <v>162</v>
      </c>
      <c r="BB22" s="137" t="s">
        <v>118</v>
      </c>
      <c r="BC22" s="137" t="s">
        <v>163</v>
      </c>
      <c r="BD22" s="137" t="s">
        <v>91</v>
      </c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37" t="s">
        <v>164</v>
      </c>
      <c r="BA23" s="137" t="s">
        <v>165</v>
      </c>
      <c r="BB23" s="137" t="s">
        <v>100</v>
      </c>
      <c r="BC23" s="137" t="s">
        <v>166</v>
      </c>
      <c r="BD23" s="137" t="s">
        <v>91</v>
      </c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37" t="s">
        <v>167</v>
      </c>
      <c r="BA24" s="137" t="s">
        <v>168</v>
      </c>
      <c r="BB24" s="137" t="s">
        <v>100</v>
      </c>
      <c r="BC24" s="137" t="s">
        <v>169</v>
      </c>
      <c r="BD24" s="137" t="s">
        <v>91</v>
      </c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37" t="s">
        <v>170</v>
      </c>
      <c r="BA25" s="137" t="s">
        <v>171</v>
      </c>
      <c r="BB25" s="137" t="s">
        <v>100</v>
      </c>
      <c r="BC25" s="137" t="s">
        <v>172</v>
      </c>
      <c r="BD25" s="137" t="s">
        <v>91</v>
      </c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37" t="s">
        <v>173</v>
      </c>
      <c r="BA26" s="137" t="s">
        <v>174</v>
      </c>
      <c r="BB26" s="137" t="s">
        <v>100</v>
      </c>
      <c r="BC26" s="137" t="s">
        <v>175</v>
      </c>
      <c r="BD26" s="137" t="s">
        <v>91</v>
      </c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5" t="s">
        <v>176</v>
      </c>
      <c r="BA27" s="155" t="s">
        <v>177</v>
      </c>
      <c r="BB27" s="155" t="s">
        <v>100</v>
      </c>
      <c r="BC27" s="155" t="s">
        <v>178</v>
      </c>
      <c r="BD27" s="155" t="s">
        <v>91</v>
      </c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37" t="s">
        <v>179</v>
      </c>
      <c r="BA28" s="137" t="s">
        <v>180</v>
      </c>
      <c r="BB28" s="137" t="s">
        <v>104</v>
      </c>
      <c r="BC28" s="137" t="s">
        <v>181</v>
      </c>
      <c r="BD28" s="137" t="s">
        <v>91</v>
      </c>
    </row>
    <row r="29" s="2" customFormat="1" ht="6.96" customHeight="1">
      <c r="A29" s="38"/>
      <c r="B29" s="44"/>
      <c r="C29" s="38"/>
      <c r="D29" s="156"/>
      <c r="E29" s="156"/>
      <c r="F29" s="156"/>
      <c r="G29" s="156"/>
      <c r="H29" s="156"/>
      <c r="I29" s="157"/>
      <c r="J29" s="156"/>
      <c r="K29" s="156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8" t="s">
        <v>42</v>
      </c>
      <c r="E30" s="38"/>
      <c r="F30" s="38"/>
      <c r="G30" s="38"/>
      <c r="H30" s="38"/>
      <c r="I30" s="145"/>
      <c r="J30" s="159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6"/>
      <c r="E31" s="156"/>
      <c r="F31" s="156"/>
      <c r="G31" s="156"/>
      <c r="H31" s="156"/>
      <c r="I31" s="157"/>
      <c r="J31" s="156"/>
      <c r="K31" s="156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0" t="s">
        <v>44</v>
      </c>
      <c r="G32" s="38"/>
      <c r="H32" s="38"/>
      <c r="I32" s="161" t="s">
        <v>43</v>
      </c>
      <c r="J32" s="160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2" t="s">
        <v>46</v>
      </c>
      <c r="E33" s="143" t="s">
        <v>47</v>
      </c>
      <c r="F33" s="163">
        <f>ROUND((SUM(BE125:BE540)),  2)</f>
        <v>0</v>
      </c>
      <c r="G33" s="38"/>
      <c r="H33" s="38"/>
      <c r="I33" s="164">
        <v>0.20999999999999999</v>
      </c>
      <c r="J33" s="163">
        <f>ROUND(((SUM(BE125:BE540))*I33),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3">
        <f>ROUND((SUM(BF125:BF540)),  2)</f>
        <v>0</v>
      </c>
      <c r="G34" s="38"/>
      <c r="H34" s="38"/>
      <c r="I34" s="164">
        <v>0.14999999999999999</v>
      </c>
      <c r="J34" s="163">
        <f>ROUND(((SUM(BF125:BF540))*I34),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3">
        <f>ROUND((SUM(BG125:BG540)),  2)</f>
        <v>0</v>
      </c>
      <c r="G35" s="38"/>
      <c r="H35" s="38"/>
      <c r="I35" s="164">
        <v>0.20999999999999999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3">
        <f>ROUND((SUM(BH125:BH540)),  2)</f>
        <v>0</v>
      </c>
      <c r="G36" s="38"/>
      <c r="H36" s="38"/>
      <c r="I36" s="164">
        <v>0.14999999999999999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3">
        <f>ROUND((SUM(BI125:BI540)),  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5"/>
      <c r="D39" s="166" t="s">
        <v>52</v>
      </c>
      <c r="E39" s="167"/>
      <c r="F39" s="167"/>
      <c r="G39" s="168" t="s">
        <v>53</v>
      </c>
      <c r="H39" s="169" t="s">
        <v>54</v>
      </c>
      <c r="I39" s="170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5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6" t="s">
        <v>57</v>
      </c>
      <c r="E61" s="177"/>
      <c r="F61" s="178" t="s">
        <v>58</v>
      </c>
      <c r="G61" s="176" t="s">
        <v>57</v>
      </c>
      <c r="H61" s="177"/>
      <c r="I61" s="179"/>
      <c r="J61" s="180" t="s">
        <v>58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59</v>
      </c>
      <c r="E65" s="181"/>
      <c r="F65" s="181"/>
      <c r="G65" s="173" t="s">
        <v>60</v>
      </c>
      <c r="H65" s="181"/>
      <c r="I65" s="182"/>
      <c r="J65" s="181"/>
      <c r="K65" s="18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6" t="s">
        <v>57</v>
      </c>
      <c r="E76" s="177"/>
      <c r="F76" s="178" t="s">
        <v>58</v>
      </c>
      <c r="G76" s="176" t="s">
        <v>57</v>
      </c>
      <c r="H76" s="177"/>
      <c r="I76" s="179"/>
      <c r="J76" s="180" t="s">
        <v>58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182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9" t="str">
        <f>E7</f>
        <v>Vršovická, č. akce 999442, Praha 10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120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100 - Komunikace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křižovatka Vršovická x U Slavie x Bělocerkevská</v>
      </c>
      <c r="G89" s="40"/>
      <c r="H89" s="40"/>
      <c r="I89" s="148" t="s">
        <v>22</v>
      </c>
      <c r="J89" s="79" t="str">
        <f>IF(J12="","",J12)</f>
        <v>22. 9. 2019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90" t="s">
        <v>183</v>
      </c>
      <c r="D94" s="191"/>
      <c r="E94" s="191"/>
      <c r="F94" s="191"/>
      <c r="G94" s="191"/>
      <c r="H94" s="191"/>
      <c r="I94" s="192"/>
      <c r="J94" s="193" t="s">
        <v>184</v>
      </c>
      <c r="K94" s="191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4" t="s">
        <v>185</v>
      </c>
      <c r="D96" s="40"/>
      <c r="E96" s="40"/>
      <c r="F96" s="40"/>
      <c r="G96" s="40"/>
      <c r="H96" s="40"/>
      <c r="I96" s="145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186</v>
      </c>
    </row>
    <row r="97" s="9" customFormat="1" ht="24.96" customHeight="1">
      <c r="A97" s="9"/>
      <c r="B97" s="195"/>
      <c r="C97" s="196"/>
      <c r="D97" s="197" t="s">
        <v>187</v>
      </c>
      <c r="E97" s="198"/>
      <c r="F97" s="198"/>
      <c r="G97" s="198"/>
      <c r="H97" s="198"/>
      <c r="I97" s="199"/>
      <c r="J97" s="200">
        <f>J126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188</v>
      </c>
      <c r="E98" s="205"/>
      <c r="F98" s="205"/>
      <c r="G98" s="205"/>
      <c r="H98" s="205"/>
      <c r="I98" s="206"/>
      <c r="J98" s="207">
        <f>J127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189</v>
      </c>
      <c r="E99" s="205"/>
      <c r="F99" s="205"/>
      <c r="G99" s="205"/>
      <c r="H99" s="205"/>
      <c r="I99" s="206"/>
      <c r="J99" s="207">
        <f>J218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190</v>
      </c>
      <c r="E100" s="205"/>
      <c r="F100" s="205"/>
      <c r="G100" s="205"/>
      <c r="H100" s="205"/>
      <c r="I100" s="206"/>
      <c r="J100" s="207">
        <f>J252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203"/>
      <c r="D101" s="204" t="s">
        <v>191</v>
      </c>
      <c r="E101" s="205"/>
      <c r="F101" s="205"/>
      <c r="G101" s="205"/>
      <c r="H101" s="205"/>
      <c r="I101" s="206"/>
      <c r="J101" s="207">
        <f>J284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203"/>
      <c r="D102" s="204" t="s">
        <v>192</v>
      </c>
      <c r="E102" s="205"/>
      <c r="F102" s="205"/>
      <c r="G102" s="205"/>
      <c r="H102" s="205"/>
      <c r="I102" s="206"/>
      <c r="J102" s="207">
        <f>J482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203"/>
      <c r="D103" s="204" t="s">
        <v>193</v>
      </c>
      <c r="E103" s="205"/>
      <c r="F103" s="205"/>
      <c r="G103" s="205"/>
      <c r="H103" s="205"/>
      <c r="I103" s="206"/>
      <c r="J103" s="207">
        <f>J525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5"/>
      <c r="C104" s="196"/>
      <c r="D104" s="197" t="s">
        <v>194</v>
      </c>
      <c r="E104" s="198"/>
      <c r="F104" s="198"/>
      <c r="G104" s="198"/>
      <c r="H104" s="198"/>
      <c r="I104" s="199"/>
      <c r="J104" s="200">
        <f>J528</f>
        <v>0</v>
      </c>
      <c r="K104" s="196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2"/>
      <c r="C105" s="203"/>
      <c r="D105" s="204" t="s">
        <v>195</v>
      </c>
      <c r="E105" s="205"/>
      <c r="F105" s="205"/>
      <c r="G105" s="205"/>
      <c r="H105" s="205"/>
      <c r="I105" s="206"/>
      <c r="J105" s="207">
        <f>J529</f>
        <v>0</v>
      </c>
      <c r="K105" s="203"/>
      <c r="L105" s="20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14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185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188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196</v>
      </c>
      <c r="D112" s="40"/>
      <c r="E112" s="40"/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4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9" t="str">
        <f>E7</f>
        <v>Vršovická, č. akce 999442, Praha 10</v>
      </c>
      <c r="F115" s="32"/>
      <c r="G115" s="32"/>
      <c r="H115" s="32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120</v>
      </c>
      <c r="D116" s="40"/>
      <c r="E116" s="40"/>
      <c r="F116" s="40"/>
      <c r="G116" s="40"/>
      <c r="H116" s="40"/>
      <c r="I116" s="14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100 - Komunikace</v>
      </c>
      <c r="F117" s="40"/>
      <c r="G117" s="40"/>
      <c r="H117" s="40"/>
      <c r="I117" s="14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křižovatka Vršovická x U Slavie x Bělocerkevská</v>
      </c>
      <c r="G119" s="40"/>
      <c r="H119" s="40"/>
      <c r="I119" s="148" t="s">
        <v>22</v>
      </c>
      <c r="J119" s="79" t="str">
        <f>IF(J12="","",J12)</f>
        <v>22. 9. 2019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14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Technická správa komunikací hl. m. Prahy a.s.</v>
      </c>
      <c r="G121" s="40"/>
      <c r="H121" s="40"/>
      <c r="I121" s="148" t="s">
        <v>32</v>
      </c>
      <c r="J121" s="36" t="str">
        <f>E21</f>
        <v>DIPRO, spol s 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148" t="s">
        <v>37</v>
      </c>
      <c r="J122" s="36" t="str">
        <f>E24</f>
        <v>TMI Building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14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209"/>
      <c r="B124" s="210"/>
      <c r="C124" s="211" t="s">
        <v>197</v>
      </c>
      <c r="D124" s="212" t="s">
        <v>67</v>
      </c>
      <c r="E124" s="212" t="s">
        <v>63</v>
      </c>
      <c r="F124" s="212" t="s">
        <v>64</v>
      </c>
      <c r="G124" s="212" t="s">
        <v>198</v>
      </c>
      <c r="H124" s="212" t="s">
        <v>199</v>
      </c>
      <c r="I124" s="213" t="s">
        <v>200</v>
      </c>
      <c r="J124" s="212" t="s">
        <v>184</v>
      </c>
      <c r="K124" s="214" t="s">
        <v>201</v>
      </c>
      <c r="L124" s="215"/>
      <c r="M124" s="100" t="s">
        <v>1</v>
      </c>
      <c r="N124" s="101" t="s">
        <v>46</v>
      </c>
      <c r="O124" s="101" t="s">
        <v>202</v>
      </c>
      <c r="P124" s="101" t="s">
        <v>203</v>
      </c>
      <c r="Q124" s="101" t="s">
        <v>204</v>
      </c>
      <c r="R124" s="101" t="s">
        <v>205</v>
      </c>
      <c r="S124" s="101" t="s">
        <v>206</v>
      </c>
      <c r="T124" s="102" t="s">
        <v>207</v>
      </c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</row>
    <row r="125" s="2" customFormat="1" ht="22.8" customHeight="1">
      <c r="A125" s="38"/>
      <c r="B125" s="39"/>
      <c r="C125" s="107" t="s">
        <v>208</v>
      </c>
      <c r="D125" s="40"/>
      <c r="E125" s="40"/>
      <c r="F125" s="40"/>
      <c r="G125" s="40"/>
      <c r="H125" s="40"/>
      <c r="I125" s="145"/>
      <c r="J125" s="216">
        <f>BK125</f>
        <v>0</v>
      </c>
      <c r="K125" s="40"/>
      <c r="L125" s="44"/>
      <c r="M125" s="103"/>
      <c r="N125" s="217"/>
      <c r="O125" s="104"/>
      <c r="P125" s="218">
        <f>P126+P528</f>
        <v>0</v>
      </c>
      <c r="Q125" s="104"/>
      <c r="R125" s="218">
        <f>R126+R528</f>
        <v>236.96465814000001</v>
      </c>
      <c r="S125" s="104"/>
      <c r="T125" s="219">
        <f>T126+T528</f>
        <v>3186.8355000000006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81</v>
      </c>
      <c r="AU125" s="17" t="s">
        <v>186</v>
      </c>
      <c r="BK125" s="220">
        <f>BK126+BK528</f>
        <v>0</v>
      </c>
    </row>
    <row r="126" s="12" customFormat="1" ht="25.92" customHeight="1">
      <c r="A126" s="12"/>
      <c r="B126" s="221"/>
      <c r="C126" s="222"/>
      <c r="D126" s="223" t="s">
        <v>81</v>
      </c>
      <c r="E126" s="224" t="s">
        <v>209</v>
      </c>
      <c r="F126" s="224" t="s">
        <v>210</v>
      </c>
      <c r="G126" s="222"/>
      <c r="H126" s="222"/>
      <c r="I126" s="225"/>
      <c r="J126" s="226">
        <f>BK126</f>
        <v>0</v>
      </c>
      <c r="K126" s="222"/>
      <c r="L126" s="227"/>
      <c r="M126" s="228"/>
      <c r="N126" s="229"/>
      <c r="O126" s="229"/>
      <c r="P126" s="230">
        <f>P127+P218+P252+P284+P482+P525</f>
        <v>0</v>
      </c>
      <c r="Q126" s="229"/>
      <c r="R126" s="230">
        <f>R127+R218+R252+R284+R482+R525</f>
        <v>235.74842314</v>
      </c>
      <c r="S126" s="229"/>
      <c r="T126" s="231">
        <f>T127+T218+T252+T284+T482+T525</f>
        <v>3186.8355000000006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2" t="s">
        <v>14</v>
      </c>
      <c r="AT126" s="233" t="s">
        <v>81</v>
      </c>
      <c r="AU126" s="233" t="s">
        <v>82</v>
      </c>
      <c r="AY126" s="232" t="s">
        <v>211</v>
      </c>
      <c r="BK126" s="234">
        <f>BK127+BK218+BK252+BK284+BK482+BK525</f>
        <v>0</v>
      </c>
    </row>
    <row r="127" s="12" customFormat="1" ht="22.8" customHeight="1">
      <c r="A127" s="12"/>
      <c r="B127" s="221"/>
      <c r="C127" s="222"/>
      <c r="D127" s="223" t="s">
        <v>81</v>
      </c>
      <c r="E127" s="235" t="s">
        <v>14</v>
      </c>
      <c r="F127" s="235" t="s">
        <v>212</v>
      </c>
      <c r="G127" s="222"/>
      <c r="H127" s="222"/>
      <c r="I127" s="225"/>
      <c r="J127" s="236">
        <f>BK127</f>
        <v>0</v>
      </c>
      <c r="K127" s="222"/>
      <c r="L127" s="227"/>
      <c r="M127" s="228"/>
      <c r="N127" s="229"/>
      <c r="O127" s="229"/>
      <c r="P127" s="230">
        <f>SUM(P128:P217)</f>
        <v>0</v>
      </c>
      <c r="Q127" s="229"/>
      <c r="R127" s="230">
        <f>SUM(R128:R217)</f>
        <v>13.323349999999998</v>
      </c>
      <c r="S127" s="229"/>
      <c r="T127" s="231">
        <f>SUM(T128:T217)</f>
        <v>2869.4390000000003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2" t="s">
        <v>14</v>
      </c>
      <c r="AT127" s="233" t="s">
        <v>81</v>
      </c>
      <c r="AU127" s="233" t="s">
        <v>14</v>
      </c>
      <c r="AY127" s="232" t="s">
        <v>211</v>
      </c>
      <c r="BK127" s="234">
        <f>SUM(BK128:BK217)</f>
        <v>0</v>
      </c>
    </row>
    <row r="128" s="2" customFormat="1" ht="60" customHeight="1">
      <c r="A128" s="38"/>
      <c r="B128" s="39"/>
      <c r="C128" s="237" t="s">
        <v>14</v>
      </c>
      <c r="D128" s="237" t="s">
        <v>213</v>
      </c>
      <c r="E128" s="238" t="s">
        <v>214</v>
      </c>
      <c r="F128" s="239" t="s">
        <v>215</v>
      </c>
      <c r="G128" s="240" t="s">
        <v>104</v>
      </c>
      <c r="H128" s="241">
        <v>87.599999999999994</v>
      </c>
      <c r="I128" s="242"/>
      <c r="J128" s="243">
        <f>ROUND(I128*H128,2)</f>
        <v>0</v>
      </c>
      <c r="K128" s="239" t="s">
        <v>216</v>
      </c>
      <c r="L128" s="44"/>
      <c r="M128" s="244" t="s">
        <v>1</v>
      </c>
      <c r="N128" s="245" t="s">
        <v>47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0.26000000000000001</v>
      </c>
      <c r="T128" s="247">
        <f>S128*H128</f>
        <v>22.776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217</v>
      </c>
      <c r="AT128" s="248" t="s">
        <v>213</v>
      </c>
      <c r="AU128" s="248" t="s">
        <v>91</v>
      </c>
      <c r="AY128" s="17" t="s">
        <v>211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14</v>
      </c>
      <c r="BK128" s="249">
        <f>ROUND(I128*H128,2)</f>
        <v>0</v>
      </c>
      <c r="BL128" s="17" t="s">
        <v>217</v>
      </c>
      <c r="BM128" s="248" t="s">
        <v>218</v>
      </c>
    </row>
    <row r="129" s="13" customFormat="1">
      <c r="A129" s="13"/>
      <c r="B129" s="250"/>
      <c r="C129" s="251"/>
      <c r="D129" s="252" t="s">
        <v>219</v>
      </c>
      <c r="E129" s="253" t="s">
        <v>1</v>
      </c>
      <c r="F129" s="254" t="s">
        <v>220</v>
      </c>
      <c r="G129" s="251"/>
      <c r="H129" s="255">
        <v>87.599999999999994</v>
      </c>
      <c r="I129" s="256"/>
      <c r="J129" s="251"/>
      <c r="K129" s="251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219</v>
      </c>
      <c r="AU129" s="261" t="s">
        <v>91</v>
      </c>
      <c r="AV129" s="13" t="s">
        <v>91</v>
      </c>
      <c r="AW129" s="13" t="s">
        <v>36</v>
      </c>
      <c r="AX129" s="13" t="s">
        <v>82</v>
      </c>
      <c r="AY129" s="261" t="s">
        <v>211</v>
      </c>
    </row>
    <row r="130" s="14" customFormat="1">
      <c r="A130" s="14"/>
      <c r="B130" s="262"/>
      <c r="C130" s="263"/>
      <c r="D130" s="252" t="s">
        <v>219</v>
      </c>
      <c r="E130" s="264" t="s">
        <v>150</v>
      </c>
      <c r="F130" s="265" t="s">
        <v>221</v>
      </c>
      <c r="G130" s="263"/>
      <c r="H130" s="266">
        <v>87.599999999999994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2" t="s">
        <v>219</v>
      </c>
      <c r="AU130" s="272" t="s">
        <v>91</v>
      </c>
      <c r="AV130" s="14" t="s">
        <v>217</v>
      </c>
      <c r="AW130" s="14" t="s">
        <v>36</v>
      </c>
      <c r="AX130" s="14" t="s">
        <v>14</v>
      </c>
      <c r="AY130" s="272" t="s">
        <v>211</v>
      </c>
    </row>
    <row r="131" s="2" customFormat="1" ht="48" customHeight="1">
      <c r="A131" s="38"/>
      <c r="B131" s="39"/>
      <c r="C131" s="237" t="s">
        <v>91</v>
      </c>
      <c r="D131" s="237" t="s">
        <v>213</v>
      </c>
      <c r="E131" s="238" t="s">
        <v>222</v>
      </c>
      <c r="F131" s="239" t="s">
        <v>223</v>
      </c>
      <c r="G131" s="240" t="s">
        <v>104</v>
      </c>
      <c r="H131" s="241">
        <v>849.20000000000005</v>
      </c>
      <c r="I131" s="242"/>
      <c r="J131" s="243">
        <f>ROUND(I131*H131,2)</f>
        <v>0</v>
      </c>
      <c r="K131" s="239" t="s">
        <v>216</v>
      </c>
      <c r="L131" s="44"/>
      <c r="M131" s="244" t="s">
        <v>1</v>
      </c>
      <c r="N131" s="245" t="s">
        <v>47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0.316</v>
      </c>
      <c r="T131" s="247">
        <f>S131*H131</f>
        <v>268.34720000000004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217</v>
      </c>
      <c r="AT131" s="248" t="s">
        <v>213</v>
      </c>
      <c r="AU131" s="248" t="s">
        <v>91</v>
      </c>
      <c r="AY131" s="17" t="s">
        <v>211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14</v>
      </c>
      <c r="BK131" s="249">
        <f>ROUND(I131*H131,2)</f>
        <v>0</v>
      </c>
      <c r="BL131" s="17" t="s">
        <v>217</v>
      </c>
      <c r="BM131" s="248" t="s">
        <v>224</v>
      </c>
    </row>
    <row r="132" s="13" customFormat="1">
      <c r="A132" s="13"/>
      <c r="B132" s="250"/>
      <c r="C132" s="251"/>
      <c r="D132" s="252" t="s">
        <v>219</v>
      </c>
      <c r="E132" s="253" t="s">
        <v>1</v>
      </c>
      <c r="F132" s="254" t="s">
        <v>102</v>
      </c>
      <c r="G132" s="251"/>
      <c r="H132" s="255">
        <v>849.20000000000005</v>
      </c>
      <c r="I132" s="256"/>
      <c r="J132" s="251"/>
      <c r="K132" s="251"/>
      <c r="L132" s="257"/>
      <c r="M132" s="258"/>
      <c r="N132" s="259"/>
      <c r="O132" s="259"/>
      <c r="P132" s="259"/>
      <c r="Q132" s="259"/>
      <c r="R132" s="259"/>
      <c r="S132" s="259"/>
      <c r="T132" s="26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1" t="s">
        <v>219</v>
      </c>
      <c r="AU132" s="261" t="s">
        <v>91</v>
      </c>
      <c r="AV132" s="13" t="s">
        <v>91</v>
      </c>
      <c r="AW132" s="13" t="s">
        <v>36</v>
      </c>
      <c r="AX132" s="13" t="s">
        <v>82</v>
      </c>
      <c r="AY132" s="261" t="s">
        <v>211</v>
      </c>
    </row>
    <row r="133" s="14" customFormat="1">
      <c r="A133" s="14"/>
      <c r="B133" s="262"/>
      <c r="C133" s="263"/>
      <c r="D133" s="252" t="s">
        <v>219</v>
      </c>
      <c r="E133" s="264" t="s">
        <v>1</v>
      </c>
      <c r="F133" s="265" t="s">
        <v>221</v>
      </c>
      <c r="G133" s="263"/>
      <c r="H133" s="266">
        <v>849.20000000000005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2" t="s">
        <v>219</v>
      </c>
      <c r="AU133" s="272" t="s">
        <v>91</v>
      </c>
      <c r="AV133" s="14" t="s">
        <v>217</v>
      </c>
      <c r="AW133" s="14" t="s">
        <v>36</v>
      </c>
      <c r="AX133" s="14" t="s">
        <v>14</v>
      </c>
      <c r="AY133" s="272" t="s">
        <v>211</v>
      </c>
    </row>
    <row r="134" s="2" customFormat="1" ht="48" customHeight="1">
      <c r="A134" s="38"/>
      <c r="B134" s="39"/>
      <c r="C134" s="237" t="s">
        <v>225</v>
      </c>
      <c r="D134" s="237" t="s">
        <v>213</v>
      </c>
      <c r="E134" s="238" t="s">
        <v>226</v>
      </c>
      <c r="F134" s="239" t="s">
        <v>227</v>
      </c>
      <c r="G134" s="240" t="s">
        <v>104</v>
      </c>
      <c r="H134" s="241">
        <v>2972.1999999999998</v>
      </c>
      <c r="I134" s="242"/>
      <c r="J134" s="243">
        <f>ROUND(I134*H134,2)</f>
        <v>0</v>
      </c>
      <c r="K134" s="239" t="s">
        <v>216</v>
      </c>
      <c r="L134" s="44"/>
      <c r="M134" s="244" t="s">
        <v>1</v>
      </c>
      <c r="N134" s="245" t="s">
        <v>47</v>
      </c>
      <c r="O134" s="91"/>
      <c r="P134" s="246">
        <f>O134*H134</f>
        <v>0</v>
      </c>
      <c r="Q134" s="246">
        <v>0.00012</v>
      </c>
      <c r="R134" s="246">
        <f>Q134*H134</f>
        <v>0.35666399999999998</v>
      </c>
      <c r="S134" s="246">
        <v>0.25600000000000001</v>
      </c>
      <c r="T134" s="247">
        <f>S134*H134</f>
        <v>760.88319999999999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217</v>
      </c>
      <c r="AT134" s="248" t="s">
        <v>213</v>
      </c>
      <c r="AU134" s="248" t="s">
        <v>91</v>
      </c>
      <c r="AY134" s="17" t="s">
        <v>211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14</v>
      </c>
      <c r="BK134" s="249">
        <f>ROUND(I134*H134,2)</f>
        <v>0</v>
      </c>
      <c r="BL134" s="17" t="s">
        <v>217</v>
      </c>
      <c r="BM134" s="248" t="s">
        <v>228</v>
      </c>
    </row>
    <row r="135" s="13" customFormat="1">
      <c r="A135" s="13"/>
      <c r="B135" s="250"/>
      <c r="C135" s="251"/>
      <c r="D135" s="252" t="s">
        <v>219</v>
      </c>
      <c r="E135" s="253" t="s">
        <v>1</v>
      </c>
      <c r="F135" s="254" t="s">
        <v>229</v>
      </c>
      <c r="G135" s="251"/>
      <c r="H135" s="255">
        <v>2972.1999999999998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219</v>
      </c>
      <c r="AU135" s="261" t="s">
        <v>91</v>
      </c>
      <c r="AV135" s="13" t="s">
        <v>91</v>
      </c>
      <c r="AW135" s="13" t="s">
        <v>36</v>
      </c>
      <c r="AX135" s="13" t="s">
        <v>82</v>
      </c>
      <c r="AY135" s="261" t="s">
        <v>211</v>
      </c>
    </row>
    <row r="136" s="14" customFormat="1">
      <c r="A136" s="14"/>
      <c r="B136" s="262"/>
      <c r="C136" s="263"/>
      <c r="D136" s="252" t="s">
        <v>219</v>
      </c>
      <c r="E136" s="264" t="s">
        <v>1</v>
      </c>
      <c r="F136" s="265" t="s">
        <v>221</v>
      </c>
      <c r="G136" s="263"/>
      <c r="H136" s="266">
        <v>2972.1999999999998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2" t="s">
        <v>219</v>
      </c>
      <c r="AU136" s="272" t="s">
        <v>91</v>
      </c>
      <c r="AV136" s="14" t="s">
        <v>217</v>
      </c>
      <c r="AW136" s="14" t="s">
        <v>36</v>
      </c>
      <c r="AX136" s="14" t="s">
        <v>14</v>
      </c>
      <c r="AY136" s="272" t="s">
        <v>211</v>
      </c>
    </row>
    <row r="137" s="2" customFormat="1" ht="48" customHeight="1">
      <c r="A137" s="38"/>
      <c r="B137" s="39"/>
      <c r="C137" s="237" t="s">
        <v>217</v>
      </c>
      <c r="D137" s="237" t="s">
        <v>213</v>
      </c>
      <c r="E137" s="238" t="s">
        <v>230</v>
      </c>
      <c r="F137" s="239" t="s">
        <v>231</v>
      </c>
      <c r="G137" s="240" t="s">
        <v>104</v>
      </c>
      <c r="H137" s="241">
        <v>3396.8000000000002</v>
      </c>
      <c r="I137" s="242"/>
      <c r="J137" s="243">
        <f>ROUND(I137*H137,2)</f>
        <v>0</v>
      </c>
      <c r="K137" s="239" t="s">
        <v>216</v>
      </c>
      <c r="L137" s="44"/>
      <c r="M137" s="244" t="s">
        <v>1</v>
      </c>
      <c r="N137" s="245" t="s">
        <v>47</v>
      </c>
      <c r="O137" s="91"/>
      <c r="P137" s="246">
        <f>O137*H137</f>
        <v>0</v>
      </c>
      <c r="Q137" s="246">
        <v>0.00029999999999999997</v>
      </c>
      <c r="R137" s="246">
        <f>Q137*H137</f>
        <v>1.01904</v>
      </c>
      <c r="S137" s="246">
        <v>0.51200000000000001</v>
      </c>
      <c r="T137" s="247">
        <f>S137*H137</f>
        <v>1739.1616000000001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217</v>
      </c>
      <c r="AT137" s="248" t="s">
        <v>213</v>
      </c>
      <c r="AU137" s="248" t="s">
        <v>91</v>
      </c>
      <c r="AY137" s="17" t="s">
        <v>211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14</v>
      </c>
      <c r="BK137" s="249">
        <f>ROUND(I137*H137,2)</f>
        <v>0</v>
      </c>
      <c r="BL137" s="17" t="s">
        <v>217</v>
      </c>
      <c r="BM137" s="248" t="s">
        <v>232</v>
      </c>
    </row>
    <row r="138" s="13" customFormat="1">
      <c r="A138" s="13"/>
      <c r="B138" s="250"/>
      <c r="C138" s="251"/>
      <c r="D138" s="252" t="s">
        <v>219</v>
      </c>
      <c r="E138" s="253" t="s">
        <v>1</v>
      </c>
      <c r="F138" s="254" t="s">
        <v>233</v>
      </c>
      <c r="G138" s="251"/>
      <c r="H138" s="255">
        <v>4246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219</v>
      </c>
      <c r="AU138" s="261" t="s">
        <v>91</v>
      </c>
      <c r="AV138" s="13" t="s">
        <v>91</v>
      </c>
      <c r="AW138" s="13" t="s">
        <v>36</v>
      </c>
      <c r="AX138" s="13" t="s">
        <v>82</v>
      </c>
      <c r="AY138" s="261" t="s">
        <v>211</v>
      </c>
    </row>
    <row r="139" s="14" customFormat="1">
      <c r="A139" s="14"/>
      <c r="B139" s="262"/>
      <c r="C139" s="263"/>
      <c r="D139" s="252" t="s">
        <v>219</v>
      </c>
      <c r="E139" s="264" t="s">
        <v>132</v>
      </c>
      <c r="F139" s="265" t="s">
        <v>221</v>
      </c>
      <c r="G139" s="263"/>
      <c r="H139" s="266">
        <v>4246</v>
      </c>
      <c r="I139" s="267"/>
      <c r="J139" s="263"/>
      <c r="K139" s="263"/>
      <c r="L139" s="268"/>
      <c r="M139" s="269"/>
      <c r="N139" s="270"/>
      <c r="O139" s="270"/>
      <c r="P139" s="270"/>
      <c r="Q139" s="270"/>
      <c r="R139" s="270"/>
      <c r="S139" s="270"/>
      <c r="T139" s="27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2" t="s">
        <v>219</v>
      </c>
      <c r="AU139" s="272" t="s">
        <v>91</v>
      </c>
      <c r="AV139" s="14" t="s">
        <v>217</v>
      </c>
      <c r="AW139" s="14" t="s">
        <v>36</v>
      </c>
      <c r="AX139" s="14" t="s">
        <v>82</v>
      </c>
      <c r="AY139" s="272" t="s">
        <v>211</v>
      </c>
    </row>
    <row r="140" s="13" customFormat="1">
      <c r="A140" s="13"/>
      <c r="B140" s="250"/>
      <c r="C140" s="251"/>
      <c r="D140" s="252" t="s">
        <v>219</v>
      </c>
      <c r="E140" s="253" t="s">
        <v>234</v>
      </c>
      <c r="F140" s="254" t="s">
        <v>235</v>
      </c>
      <c r="G140" s="251"/>
      <c r="H140" s="255">
        <v>3396.8000000000002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219</v>
      </c>
      <c r="AU140" s="261" t="s">
        <v>91</v>
      </c>
      <c r="AV140" s="13" t="s">
        <v>91</v>
      </c>
      <c r="AW140" s="13" t="s">
        <v>36</v>
      </c>
      <c r="AX140" s="13" t="s">
        <v>14</v>
      </c>
      <c r="AY140" s="261" t="s">
        <v>211</v>
      </c>
    </row>
    <row r="141" s="13" customFormat="1">
      <c r="A141" s="13"/>
      <c r="B141" s="250"/>
      <c r="C141" s="251"/>
      <c r="D141" s="252" t="s">
        <v>219</v>
      </c>
      <c r="E141" s="253" t="s">
        <v>236</v>
      </c>
      <c r="F141" s="254" t="s">
        <v>237</v>
      </c>
      <c r="G141" s="251"/>
      <c r="H141" s="255">
        <v>849.20000000000005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219</v>
      </c>
      <c r="AU141" s="261" t="s">
        <v>91</v>
      </c>
      <c r="AV141" s="13" t="s">
        <v>91</v>
      </c>
      <c r="AW141" s="13" t="s">
        <v>36</v>
      </c>
      <c r="AX141" s="13" t="s">
        <v>82</v>
      </c>
      <c r="AY141" s="261" t="s">
        <v>211</v>
      </c>
    </row>
    <row r="142" s="14" customFormat="1">
      <c r="A142" s="14"/>
      <c r="B142" s="262"/>
      <c r="C142" s="263"/>
      <c r="D142" s="252" t="s">
        <v>219</v>
      </c>
      <c r="E142" s="264" t="s">
        <v>1</v>
      </c>
      <c r="F142" s="265" t="s">
        <v>221</v>
      </c>
      <c r="G142" s="263"/>
      <c r="H142" s="266">
        <v>4246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2" t="s">
        <v>219</v>
      </c>
      <c r="AU142" s="272" t="s">
        <v>91</v>
      </c>
      <c r="AV142" s="14" t="s">
        <v>217</v>
      </c>
      <c r="AW142" s="14" t="s">
        <v>36</v>
      </c>
      <c r="AX142" s="14" t="s">
        <v>82</v>
      </c>
      <c r="AY142" s="272" t="s">
        <v>211</v>
      </c>
    </row>
    <row r="143" s="2" customFormat="1" ht="36" customHeight="1">
      <c r="A143" s="38"/>
      <c r="B143" s="39"/>
      <c r="C143" s="237" t="s">
        <v>238</v>
      </c>
      <c r="D143" s="237" t="s">
        <v>213</v>
      </c>
      <c r="E143" s="238" t="s">
        <v>239</v>
      </c>
      <c r="F143" s="239" t="s">
        <v>240</v>
      </c>
      <c r="G143" s="240" t="s">
        <v>100</v>
      </c>
      <c r="H143" s="241">
        <v>269.89999999999998</v>
      </c>
      <c r="I143" s="242"/>
      <c r="J143" s="243">
        <f>ROUND(I143*H143,2)</f>
        <v>0</v>
      </c>
      <c r="K143" s="239" t="s">
        <v>216</v>
      </c>
      <c r="L143" s="44"/>
      <c r="M143" s="244" t="s">
        <v>1</v>
      </c>
      <c r="N143" s="245" t="s">
        <v>47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0.28999999999999998</v>
      </c>
      <c r="T143" s="247">
        <f>S143*H143</f>
        <v>78.270999999999987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217</v>
      </c>
      <c r="AT143" s="248" t="s">
        <v>213</v>
      </c>
      <c r="AU143" s="248" t="s">
        <v>91</v>
      </c>
      <c r="AY143" s="17" t="s">
        <v>211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14</v>
      </c>
      <c r="BK143" s="249">
        <f>ROUND(I143*H143,2)</f>
        <v>0</v>
      </c>
      <c r="BL143" s="17" t="s">
        <v>217</v>
      </c>
      <c r="BM143" s="248" t="s">
        <v>241</v>
      </c>
    </row>
    <row r="144" s="13" customFormat="1">
      <c r="A144" s="13"/>
      <c r="B144" s="250"/>
      <c r="C144" s="251"/>
      <c r="D144" s="252" t="s">
        <v>219</v>
      </c>
      <c r="E144" s="253" t="s">
        <v>1</v>
      </c>
      <c r="F144" s="254" t="s">
        <v>242</v>
      </c>
      <c r="G144" s="251"/>
      <c r="H144" s="255">
        <v>23.850000000000001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219</v>
      </c>
      <c r="AU144" s="261" t="s">
        <v>91</v>
      </c>
      <c r="AV144" s="13" t="s">
        <v>91</v>
      </c>
      <c r="AW144" s="13" t="s">
        <v>36</v>
      </c>
      <c r="AX144" s="13" t="s">
        <v>82</v>
      </c>
      <c r="AY144" s="261" t="s">
        <v>211</v>
      </c>
    </row>
    <row r="145" s="13" customFormat="1">
      <c r="A145" s="13"/>
      <c r="B145" s="250"/>
      <c r="C145" s="251"/>
      <c r="D145" s="252" t="s">
        <v>219</v>
      </c>
      <c r="E145" s="253" t="s">
        <v>1</v>
      </c>
      <c r="F145" s="254" t="s">
        <v>243</v>
      </c>
      <c r="G145" s="251"/>
      <c r="H145" s="255">
        <v>31.800000000000001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219</v>
      </c>
      <c r="AU145" s="261" t="s">
        <v>91</v>
      </c>
      <c r="AV145" s="13" t="s">
        <v>91</v>
      </c>
      <c r="AW145" s="13" t="s">
        <v>36</v>
      </c>
      <c r="AX145" s="13" t="s">
        <v>82</v>
      </c>
      <c r="AY145" s="261" t="s">
        <v>211</v>
      </c>
    </row>
    <row r="146" s="13" customFormat="1">
      <c r="A146" s="13"/>
      <c r="B146" s="250"/>
      <c r="C146" s="251"/>
      <c r="D146" s="252" t="s">
        <v>219</v>
      </c>
      <c r="E146" s="253" t="s">
        <v>1</v>
      </c>
      <c r="F146" s="254" t="s">
        <v>244</v>
      </c>
      <c r="G146" s="251"/>
      <c r="H146" s="255">
        <v>5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219</v>
      </c>
      <c r="AU146" s="261" t="s">
        <v>91</v>
      </c>
      <c r="AV146" s="13" t="s">
        <v>91</v>
      </c>
      <c r="AW146" s="13" t="s">
        <v>36</v>
      </c>
      <c r="AX146" s="13" t="s">
        <v>82</v>
      </c>
      <c r="AY146" s="261" t="s">
        <v>211</v>
      </c>
    </row>
    <row r="147" s="13" customFormat="1">
      <c r="A147" s="13"/>
      <c r="B147" s="250"/>
      <c r="C147" s="251"/>
      <c r="D147" s="252" t="s">
        <v>219</v>
      </c>
      <c r="E147" s="253" t="s">
        <v>1</v>
      </c>
      <c r="F147" s="254" t="s">
        <v>245</v>
      </c>
      <c r="G147" s="251"/>
      <c r="H147" s="255">
        <v>10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219</v>
      </c>
      <c r="AU147" s="261" t="s">
        <v>91</v>
      </c>
      <c r="AV147" s="13" t="s">
        <v>91</v>
      </c>
      <c r="AW147" s="13" t="s">
        <v>36</v>
      </c>
      <c r="AX147" s="13" t="s">
        <v>82</v>
      </c>
      <c r="AY147" s="261" t="s">
        <v>211</v>
      </c>
    </row>
    <row r="148" s="13" customFormat="1">
      <c r="A148" s="13"/>
      <c r="B148" s="250"/>
      <c r="C148" s="251"/>
      <c r="D148" s="252" t="s">
        <v>219</v>
      </c>
      <c r="E148" s="253" t="s">
        <v>1</v>
      </c>
      <c r="F148" s="254" t="s">
        <v>246</v>
      </c>
      <c r="G148" s="251"/>
      <c r="H148" s="255">
        <v>58.649999999999999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219</v>
      </c>
      <c r="AU148" s="261" t="s">
        <v>91</v>
      </c>
      <c r="AV148" s="13" t="s">
        <v>91</v>
      </c>
      <c r="AW148" s="13" t="s">
        <v>36</v>
      </c>
      <c r="AX148" s="13" t="s">
        <v>82</v>
      </c>
      <c r="AY148" s="261" t="s">
        <v>211</v>
      </c>
    </row>
    <row r="149" s="13" customFormat="1">
      <c r="A149" s="13"/>
      <c r="B149" s="250"/>
      <c r="C149" s="251"/>
      <c r="D149" s="252" t="s">
        <v>219</v>
      </c>
      <c r="E149" s="253" t="s">
        <v>1</v>
      </c>
      <c r="F149" s="254" t="s">
        <v>247</v>
      </c>
      <c r="G149" s="251"/>
      <c r="H149" s="255">
        <v>120.59999999999999</v>
      </c>
      <c r="I149" s="256"/>
      <c r="J149" s="251"/>
      <c r="K149" s="251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219</v>
      </c>
      <c r="AU149" s="261" t="s">
        <v>91</v>
      </c>
      <c r="AV149" s="13" t="s">
        <v>91</v>
      </c>
      <c r="AW149" s="13" t="s">
        <v>36</v>
      </c>
      <c r="AX149" s="13" t="s">
        <v>82</v>
      </c>
      <c r="AY149" s="261" t="s">
        <v>211</v>
      </c>
    </row>
    <row r="150" s="13" customFormat="1">
      <c r="A150" s="13"/>
      <c r="B150" s="250"/>
      <c r="C150" s="251"/>
      <c r="D150" s="252" t="s">
        <v>219</v>
      </c>
      <c r="E150" s="253" t="s">
        <v>1</v>
      </c>
      <c r="F150" s="254" t="s">
        <v>248</v>
      </c>
      <c r="G150" s="251"/>
      <c r="H150" s="255">
        <v>20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219</v>
      </c>
      <c r="AU150" s="261" t="s">
        <v>91</v>
      </c>
      <c r="AV150" s="13" t="s">
        <v>91</v>
      </c>
      <c r="AW150" s="13" t="s">
        <v>36</v>
      </c>
      <c r="AX150" s="13" t="s">
        <v>82</v>
      </c>
      <c r="AY150" s="261" t="s">
        <v>211</v>
      </c>
    </row>
    <row r="151" s="14" customFormat="1">
      <c r="A151" s="14"/>
      <c r="B151" s="262"/>
      <c r="C151" s="263"/>
      <c r="D151" s="252" t="s">
        <v>219</v>
      </c>
      <c r="E151" s="264" t="s">
        <v>1</v>
      </c>
      <c r="F151" s="265" t="s">
        <v>221</v>
      </c>
      <c r="G151" s="263"/>
      <c r="H151" s="266">
        <v>269.89999999999998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2" t="s">
        <v>219</v>
      </c>
      <c r="AU151" s="272" t="s">
        <v>91</v>
      </c>
      <c r="AV151" s="14" t="s">
        <v>217</v>
      </c>
      <c r="AW151" s="14" t="s">
        <v>36</v>
      </c>
      <c r="AX151" s="14" t="s">
        <v>14</v>
      </c>
      <c r="AY151" s="272" t="s">
        <v>211</v>
      </c>
    </row>
    <row r="152" s="2" customFormat="1" ht="36" customHeight="1">
      <c r="A152" s="38"/>
      <c r="B152" s="39"/>
      <c r="C152" s="237" t="s">
        <v>249</v>
      </c>
      <c r="D152" s="237" t="s">
        <v>213</v>
      </c>
      <c r="E152" s="238" t="s">
        <v>250</v>
      </c>
      <c r="F152" s="239" t="s">
        <v>251</v>
      </c>
      <c r="G152" s="240" t="s">
        <v>143</v>
      </c>
      <c r="H152" s="241">
        <v>6.4580000000000002</v>
      </c>
      <c r="I152" s="242"/>
      <c r="J152" s="243">
        <f>ROUND(I152*H152,2)</f>
        <v>0</v>
      </c>
      <c r="K152" s="239" t="s">
        <v>216</v>
      </c>
      <c r="L152" s="44"/>
      <c r="M152" s="244" t="s">
        <v>1</v>
      </c>
      <c r="N152" s="245" t="s">
        <v>47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217</v>
      </c>
      <c r="AT152" s="248" t="s">
        <v>213</v>
      </c>
      <c r="AU152" s="248" t="s">
        <v>91</v>
      </c>
      <c r="AY152" s="17" t="s">
        <v>211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14</v>
      </c>
      <c r="BK152" s="249">
        <f>ROUND(I152*H152,2)</f>
        <v>0</v>
      </c>
      <c r="BL152" s="17" t="s">
        <v>217</v>
      </c>
      <c r="BM152" s="248" t="s">
        <v>252</v>
      </c>
    </row>
    <row r="153" s="13" customFormat="1">
      <c r="A153" s="13"/>
      <c r="B153" s="250"/>
      <c r="C153" s="251"/>
      <c r="D153" s="252" t="s">
        <v>219</v>
      </c>
      <c r="E153" s="253" t="s">
        <v>1</v>
      </c>
      <c r="F153" s="254" t="s">
        <v>253</v>
      </c>
      <c r="G153" s="251"/>
      <c r="H153" s="255">
        <v>43.049999999999997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219</v>
      </c>
      <c r="AU153" s="261" t="s">
        <v>91</v>
      </c>
      <c r="AV153" s="13" t="s">
        <v>91</v>
      </c>
      <c r="AW153" s="13" t="s">
        <v>36</v>
      </c>
      <c r="AX153" s="13" t="s">
        <v>82</v>
      </c>
      <c r="AY153" s="261" t="s">
        <v>211</v>
      </c>
    </row>
    <row r="154" s="14" customFormat="1">
      <c r="A154" s="14"/>
      <c r="B154" s="262"/>
      <c r="C154" s="263"/>
      <c r="D154" s="252" t="s">
        <v>219</v>
      </c>
      <c r="E154" s="264" t="s">
        <v>138</v>
      </c>
      <c r="F154" s="265" t="s">
        <v>221</v>
      </c>
      <c r="G154" s="263"/>
      <c r="H154" s="266">
        <v>43.049999999999997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2" t="s">
        <v>219</v>
      </c>
      <c r="AU154" s="272" t="s">
        <v>91</v>
      </c>
      <c r="AV154" s="14" t="s">
        <v>217</v>
      </c>
      <c r="AW154" s="14" t="s">
        <v>36</v>
      </c>
      <c r="AX154" s="14" t="s">
        <v>82</v>
      </c>
      <c r="AY154" s="272" t="s">
        <v>211</v>
      </c>
    </row>
    <row r="155" s="13" customFormat="1">
      <c r="A155" s="13"/>
      <c r="B155" s="250"/>
      <c r="C155" s="251"/>
      <c r="D155" s="252" t="s">
        <v>219</v>
      </c>
      <c r="E155" s="253" t="s">
        <v>1</v>
      </c>
      <c r="F155" s="254" t="s">
        <v>254</v>
      </c>
      <c r="G155" s="251"/>
      <c r="H155" s="255">
        <v>6.4580000000000002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219</v>
      </c>
      <c r="AU155" s="261" t="s">
        <v>91</v>
      </c>
      <c r="AV155" s="13" t="s">
        <v>91</v>
      </c>
      <c r="AW155" s="13" t="s">
        <v>36</v>
      </c>
      <c r="AX155" s="13" t="s">
        <v>82</v>
      </c>
      <c r="AY155" s="261" t="s">
        <v>211</v>
      </c>
    </row>
    <row r="156" s="14" customFormat="1">
      <c r="A156" s="14"/>
      <c r="B156" s="262"/>
      <c r="C156" s="263"/>
      <c r="D156" s="252" t="s">
        <v>219</v>
      </c>
      <c r="E156" s="264" t="s">
        <v>141</v>
      </c>
      <c r="F156" s="265" t="s">
        <v>221</v>
      </c>
      <c r="G156" s="263"/>
      <c r="H156" s="266">
        <v>6.4580000000000002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2" t="s">
        <v>219</v>
      </c>
      <c r="AU156" s="272" t="s">
        <v>91</v>
      </c>
      <c r="AV156" s="14" t="s">
        <v>217</v>
      </c>
      <c r="AW156" s="14" t="s">
        <v>36</v>
      </c>
      <c r="AX156" s="14" t="s">
        <v>14</v>
      </c>
      <c r="AY156" s="272" t="s">
        <v>211</v>
      </c>
    </row>
    <row r="157" s="2" customFormat="1" ht="36" customHeight="1">
      <c r="A157" s="38"/>
      <c r="B157" s="39"/>
      <c r="C157" s="237" t="s">
        <v>255</v>
      </c>
      <c r="D157" s="237" t="s">
        <v>213</v>
      </c>
      <c r="E157" s="238" t="s">
        <v>256</v>
      </c>
      <c r="F157" s="239" t="s">
        <v>257</v>
      </c>
      <c r="G157" s="240" t="s">
        <v>143</v>
      </c>
      <c r="H157" s="241">
        <v>20.399000000000001</v>
      </c>
      <c r="I157" s="242"/>
      <c r="J157" s="243">
        <f>ROUND(I157*H157,2)</f>
        <v>0</v>
      </c>
      <c r="K157" s="239" t="s">
        <v>216</v>
      </c>
      <c r="L157" s="44"/>
      <c r="M157" s="244" t="s">
        <v>1</v>
      </c>
      <c r="N157" s="245" t="s">
        <v>47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217</v>
      </c>
      <c r="AT157" s="248" t="s">
        <v>213</v>
      </c>
      <c r="AU157" s="248" t="s">
        <v>91</v>
      </c>
      <c r="AY157" s="17" t="s">
        <v>211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14</v>
      </c>
      <c r="BK157" s="249">
        <f>ROUND(I157*H157,2)</f>
        <v>0</v>
      </c>
      <c r="BL157" s="17" t="s">
        <v>217</v>
      </c>
      <c r="BM157" s="248" t="s">
        <v>258</v>
      </c>
    </row>
    <row r="158" s="13" customFormat="1">
      <c r="A158" s="13"/>
      <c r="B158" s="250"/>
      <c r="C158" s="251"/>
      <c r="D158" s="252" t="s">
        <v>219</v>
      </c>
      <c r="E158" s="253" t="s">
        <v>1</v>
      </c>
      <c r="F158" s="254" t="s">
        <v>259</v>
      </c>
      <c r="G158" s="251"/>
      <c r="H158" s="255">
        <v>10.763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219</v>
      </c>
      <c r="AU158" s="261" t="s">
        <v>91</v>
      </c>
      <c r="AV158" s="13" t="s">
        <v>91</v>
      </c>
      <c r="AW158" s="13" t="s">
        <v>36</v>
      </c>
      <c r="AX158" s="13" t="s">
        <v>82</v>
      </c>
      <c r="AY158" s="261" t="s">
        <v>211</v>
      </c>
    </row>
    <row r="159" s="13" customFormat="1">
      <c r="A159" s="13"/>
      <c r="B159" s="250"/>
      <c r="C159" s="251"/>
      <c r="D159" s="252" t="s">
        <v>219</v>
      </c>
      <c r="E159" s="253" t="s">
        <v>1</v>
      </c>
      <c r="F159" s="254" t="s">
        <v>260</v>
      </c>
      <c r="G159" s="251"/>
      <c r="H159" s="255">
        <v>9.6359999999999992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219</v>
      </c>
      <c r="AU159" s="261" t="s">
        <v>91</v>
      </c>
      <c r="AV159" s="13" t="s">
        <v>91</v>
      </c>
      <c r="AW159" s="13" t="s">
        <v>36</v>
      </c>
      <c r="AX159" s="13" t="s">
        <v>82</v>
      </c>
      <c r="AY159" s="261" t="s">
        <v>211</v>
      </c>
    </row>
    <row r="160" s="14" customFormat="1">
      <c r="A160" s="14"/>
      <c r="B160" s="262"/>
      <c r="C160" s="263"/>
      <c r="D160" s="252" t="s">
        <v>219</v>
      </c>
      <c r="E160" s="264" t="s">
        <v>145</v>
      </c>
      <c r="F160" s="265" t="s">
        <v>221</v>
      </c>
      <c r="G160" s="263"/>
      <c r="H160" s="266">
        <v>20.399000000000001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2" t="s">
        <v>219</v>
      </c>
      <c r="AU160" s="272" t="s">
        <v>91</v>
      </c>
      <c r="AV160" s="14" t="s">
        <v>217</v>
      </c>
      <c r="AW160" s="14" t="s">
        <v>36</v>
      </c>
      <c r="AX160" s="14" t="s">
        <v>14</v>
      </c>
      <c r="AY160" s="272" t="s">
        <v>211</v>
      </c>
    </row>
    <row r="161" s="2" customFormat="1" ht="48" customHeight="1">
      <c r="A161" s="38"/>
      <c r="B161" s="39"/>
      <c r="C161" s="237" t="s">
        <v>261</v>
      </c>
      <c r="D161" s="237" t="s">
        <v>213</v>
      </c>
      <c r="E161" s="238" t="s">
        <v>262</v>
      </c>
      <c r="F161" s="239" t="s">
        <v>263</v>
      </c>
      <c r="G161" s="240" t="s">
        <v>143</v>
      </c>
      <c r="H161" s="241">
        <v>10.199999999999999</v>
      </c>
      <c r="I161" s="242"/>
      <c r="J161" s="243">
        <f>ROUND(I161*H161,2)</f>
        <v>0</v>
      </c>
      <c r="K161" s="239" t="s">
        <v>216</v>
      </c>
      <c r="L161" s="44"/>
      <c r="M161" s="244" t="s">
        <v>1</v>
      </c>
      <c r="N161" s="245" t="s">
        <v>47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217</v>
      </c>
      <c r="AT161" s="248" t="s">
        <v>213</v>
      </c>
      <c r="AU161" s="248" t="s">
        <v>91</v>
      </c>
      <c r="AY161" s="17" t="s">
        <v>211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14</v>
      </c>
      <c r="BK161" s="249">
        <f>ROUND(I161*H161,2)</f>
        <v>0</v>
      </c>
      <c r="BL161" s="17" t="s">
        <v>217</v>
      </c>
      <c r="BM161" s="248" t="s">
        <v>264</v>
      </c>
    </row>
    <row r="162" s="13" customFormat="1">
      <c r="A162" s="13"/>
      <c r="B162" s="250"/>
      <c r="C162" s="251"/>
      <c r="D162" s="252" t="s">
        <v>219</v>
      </c>
      <c r="E162" s="253" t="s">
        <v>1</v>
      </c>
      <c r="F162" s="254" t="s">
        <v>265</v>
      </c>
      <c r="G162" s="251"/>
      <c r="H162" s="255">
        <v>10.199999999999999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219</v>
      </c>
      <c r="AU162" s="261" t="s">
        <v>91</v>
      </c>
      <c r="AV162" s="13" t="s">
        <v>91</v>
      </c>
      <c r="AW162" s="13" t="s">
        <v>36</v>
      </c>
      <c r="AX162" s="13" t="s">
        <v>82</v>
      </c>
      <c r="AY162" s="261" t="s">
        <v>211</v>
      </c>
    </row>
    <row r="163" s="14" customFormat="1">
      <c r="A163" s="14"/>
      <c r="B163" s="262"/>
      <c r="C163" s="263"/>
      <c r="D163" s="252" t="s">
        <v>219</v>
      </c>
      <c r="E163" s="264" t="s">
        <v>1</v>
      </c>
      <c r="F163" s="265" t="s">
        <v>221</v>
      </c>
      <c r="G163" s="263"/>
      <c r="H163" s="266">
        <v>10.199999999999999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2" t="s">
        <v>219</v>
      </c>
      <c r="AU163" s="272" t="s">
        <v>91</v>
      </c>
      <c r="AV163" s="14" t="s">
        <v>217</v>
      </c>
      <c r="AW163" s="14" t="s">
        <v>36</v>
      </c>
      <c r="AX163" s="14" t="s">
        <v>14</v>
      </c>
      <c r="AY163" s="272" t="s">
        <v>211</v>
      </c>
    </row>
    <row r="164" s="2" customFormat="1" ht="48" customHeight="1">
      <c r="A164" s="38"/>
      <c r="B164" s="39"/>
      <c r="C164" s="237" t="s">
        <v>266</v>
      </c>
      <c r="D164" s="237" t="s">
        <v>213</v>
      </c>
      <c r="E164" s="238" t="s">
        <v>267</v>
      </c>
      <c r="F164" s="239" t="s">
        <v>268</v>
      </c>
      <c r="G164" s="240" t="s">
        <v>143</v>
      </c>
      <c r="H164" s="241">
        <v>26.856999999999999</v>
      </c>
      <c r="I164" s="242"/>
      <c r="J164" s="243">
        <f>ROUND(I164*H164,2)</f>
        <v>0</v>
      </c>
      <c r="K164" s="239" t="s">
        <v>216</v>
      </c>
      <c r="L164" s="44"/>
      <c r="M164" s="244" t="s">
        <v>1</v>
      </c>
      <c r="N164" s="245" t="s">
        <v>47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217</v>
      </c>
      <c r="AT164" s="248" t="s">
        <v>213</v>
      </c>
      <c r="AU164" s="248" t="s">
        <v>91</v>
      </c>
      <c r="AY164" s="17" t="s">
        <v>211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14</v>
      </c>
      <c r="BK164" s="249">
        <f>ROUND(I164*H164,2)</f>
        <v>0</v>
      </c>
      <c r="BL164" s="17" t="s">
        <v>217</v>
      </c>
      <c r="BM164" s="248" t="s">
        <v>269</v>
      </c>
    </row>
    <row r="165" s="13" customFormat="1">
      <c r="A165" s="13"/>
      <c r="B165" s="250"/>
      <c r="C165" s="251"/>
      <c r="D165" s="252" t="s">
        <v>219</v>
      </c>
      <c r="E165" s="253" t="s">
        <v>1</v>
      </c>
      <c r="F165" s="254" t="s">
        <v>141</v>
      </c>
      <c r="G165" s="251"/>
      <c r="H165" s="255">
        <v>6.4580000000000002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219</v>
      </c>
      <c r="AU165" s="261" t="s">
        <v>91</v>
      </c>
      <c r="AV165" s="13" t="s">
        <v>91</v>
      </c>
      <c r="AW165" s="13" t="s">
        <v>36</v>
      </c>
      <c r="AX165" s="13" t="s">
        <v>82</v>
      </c>
      <c r="AY165" s="261" t="s">
        <v>211</v>
      </c>
    </row>
    <row r="166" s="13" customFormat="1">
      <c r="A166" s="13"/>
      <c r="B166" s="250"/>
      <c r="C166" s="251"/>
      <c r="D166" s="252" t="s">
        <v>219</v>
      </c>
      <c r="E166" s="253" t="s">
        <v>1</v>
      </c>
      <c r="F166" s="254" t="s">
        <v>145</v>
      </c>
      <c r="G166" s="251"/>
      <c r="H166" s="255">
        <v>20.399000000000001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219</v>
      </c>
      <c r="AU166" s="261" t="s">
        <v>91</v>
      </c>
      <c r="AV166" s="13" t="s">
        <v>91</v>
      </c>
      <c r="AW166" s="13" t="s">
        <v>36</v>
      </c>
      <c r="AX166" s="13" t="s">
        <v>82</v>
      </c>
      <c r="AY166" s="261" t="s">
        <v>211</v>
      </c>
    </row>
    <row r="167" s="14" customFormat="1">
      <c r="A167" s="14"/>
      <c r="B167" s="262"/>
      <c r="C167" s="263"/>
      <c r="D167" s="252" t="s">
        <v>219</v>
      </c>
      <c r="E167" s="264" t="s">
        <v>1</v>
      </c>
      <c r="F167" s="265" t="s">
        <v>221</v>
      </c>
      <c r="G167" s="263"/>
      <c r="H167" s="266">
        <v>26.856999999999999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2" t="s">
        <v>219</v>
      </c>
      <c r="AU167" s="272" t="s">
        <v>91</v>
      </c>
      <c r="AV167" s="14" t="s">
        <v>217</v>
      </c>
      <c r="AW167" s="14" t="s">
        <v>36</v>
      </c>
      <c r="AX167" s="14" t="s">
        <v>14</v>
      </c>
      <c r="AY167" s="272" t="s">
        <v>211</v>
      </c>
    </row>
    <row r="168" s="2" customFormat="1" ht="60" customHeight="1">
      <c r="A168" s="38"/>
      <c r="B168" s="39"/>
      <c r="C168" s="237" t="s">
        <v>270</v>
      </c>
      <c r="D168" s="237" t="s">
        <v>213</v>
      </c>
      <c r="E168" s="238" t="s">
        <v>271</v>
      </c>
      <c r="F168" s="239" t="s">
        <v>272</v>
      </c>
      <c r="G168" s="240" t="s">
        <v>143</v>
      </c>
      <c r="H168" s="241">
        <v>26.856999999999999</v>
      </c>
      <c r="I168" s="242"/>
      <c r="J168" s="243">
        <f>ROUND(I168*H168,2)</f>
        <v>0</v>
      </c>
      <c r="K168" s="239" t="s">
        <v>216</v>
      </c>
      <c r="L168" s="44"/>
      <c r="M168" s="244" t="s">
        <v>1</v>
      </c>
      <c r="N168" s="245" t="s">
        <v>47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217</v>
      </c>
      <c r="AT168" s="248" t="s">
        <v>213</v>
      </c>
      <c r="AU168" s="248" t="s">
        <v>91</v>
      </c>
      <c r="AY168" s="17" t="s">
        <v>211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14</v>
      </c>
      <c r="BK168" s="249">
        <f>ROUND(I168*H168,2)</f>
        <v>0</v>
      </c>
      <c r="BL168" s="17" t="s">
        <v>217</v>
      </c>
      <c r="BM168" s="248" t="s">
        <v>273</v>
      </c>
    </row>
    <row r="169" s="13" customFormat="1">
      <c r="A169" s="13"/>
      <c r="B169" s="250"/>
      <c r="C169" s="251"/>
      <c r="D169" s="252" t="s">
        <v>219</v>
      </c>
      <c r="E169" s="253" t="s">
        <v>1</v>
      </c>
      <c r="F169" s="254" t="s">
        <v>141</v>
      </c>
      <c r="G169" s="251"/>
      <c r="H169" s="255">
        <v>6.4580000000000002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219</v>
      </c>
      <c r="AU169" s="261" t="s">
        <v>91</v>
      </c>
      <c r="AV169" s="13" t="s">
        <v>91</v>
      </c>
      <c r="AW169" s="13" t="s">
        <v>36</v>
      </c>
      <c r="AX169" s="13" t="s">
        <v>82</v>
      </c>
      <c r="AY169" s="261" t="s">
        <v>211</v>
      </c>
    </row>
    <row r="170" s="13" customFormat="1">
      <c r="A170" s="13"/>
      <c r="B170" s="250"/>
      <c r="C170" s="251"/>
      <c r="D170" s="252" t="s">
        <v>219</v>
      </c>
      <c r="E170" s="253" t="s">
        <v>1</v>
      </c>
      <c r="F170" s="254" t="s">
        <v>145</v>
      </c>
      <c r="G170" s="251"/>
      <c r="H170" s="255">
        <v>20.399000000000001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219</v>
      </c>
      <c r="AU170" s="261" t="s">
        <v>91</v>
      </c>
      <c r="AV170" s="13" t="s">
        <v>91</v>
      </c>
      <c r="AW170" s="13" t="s">
        <v>36</v>
      </c>
      <c r="AX170" s="13" t="s">
        <v>82</v>
      </c>
      <c r="AY170" s="261" t="s">
        <v>211</v>
      </c>
    </row>
    <row r="171" s="14" customFormat="1">
      <c r="A171" s="14"/>
      <c r="B171" s="262"/>
      <c r="C171" s="263"/>
      <c r="D171" s="252" t="s">
        <v>219</v>
      </c>
      <c r="E171" s="264" t="s">
        <v>1</v>
      </c>
      <c r="F171" s="265" t="s">
        <v>221</v>
      </c>
      <c r="G171" s="263"/>
      <c r="H171" s="266">
        <v>26.856999999999999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2" t="s">
        <v>219</v>
      </c>
      <c r="AU171" s="272" t="s">
        <v>91</v>
      </c>
      <c r="AV171" s="14" t="s">
        <v>217</v>
      </c>
      <c r="AW171" s="14" t="s">
        <v>36</v>
      </c>
      <c r="AX171" s="14" t="s">
        <v>14</v>
      </c>
      <c r="AY171" s="272" t="s">
        <v>211</v>
      </c>
    </row>
    <row r="172" s="2" customFormat="1" ht="16.5" customHeight="1">
      <c r="A172" s="38"/>
      <c r="B172" s="39"/>
      <c r="C172" s="237" t="s">
        <v>274</v>
      </c>
      <c r="D172" s="237" t="s">
        <v>213</v>
      </c>
      <c r="E172" s="238" t="s">
        <v>275</v>
      </c>
      <c r="F172" s="239" t="s">
        <v>276</v>
      </c>
      <c r="G172" s="240" t="s">
        <v>143</v>
      </c>
      <c r="H172" s="241">
        <v>6.4580000000000002</v>
      </c>
      <c r="I172" s="242"/>
      <c r="J172" s="243">
        <f>ROUND(I172*H172,2)</f>
        <v>0</v>
      </c>
      <c r="K172" s="239" t="s">
        <v>216</v>
      </c>
      <c r="L172" s="44"/>
      <c r="M172" s="244" t="s">
        <v>1</v>
      </c>
      <c r="N172" s="245" t="s">
        <v>47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217</v>
      </c>
      <c r="AT172" s="248" t="s">
        <v>213</v>
      </c>
      <c r="AU172" s="248" t="s">
        <v>91</v>
      </c>
      <c r="AY172" s="17" t="s">
        <v>211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14</v>
      </c>
      <c r="BK172" s="249">
        <f>ROUND(I172*H172,2)</f>
        <v>0</v>
      </c>
      <c r="BL172" s="17" t="s">
        <v>217</v>
      </c>
      <c r="BM172" s="248" t="s">
        <v>277</v>
      </c>
    </row>
    <row r="173" s="13" customFormat="1">
      <c r="A173" s="13"/>
      <c r="B173" s="250"/>
      <c r="C173" s="251"/>
      <c r="D173" s="252" t="s">
        <v>219</v>
      </c>
      <c r="E173" s="253" t="s">
        <v>1</v>
      </c>
      <c r="F173" s="254" t="s">
        <v>141</v>
      </c>
      <c r="G173" s="251"/>
      <c r="H173" s="255">
        <v>6.4580000000000002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219</v>
      </c>
      <c r="AU173" s="261" t="s">
        <v>91</v>
      </c>
      <c r="AV173" s="13" t="s">
        <v>91</v>
      </c>
      <c r="AW173" s="13" t="s">
        <v>36</v>
      </c>
      <c r="AX173" s="13" t="s">
        <v>82</v>
      </c>
      <c r="AY173" s="261" t="s">
        <v>211</v>
      </c>
    </row>
    <row r="174" s="14" customFormat="1">
      <c r="A174" s="14"/>
      <c r="B174" s="262"/>
      <c r="C174" s="263"/>
      <c r="D174" s="252" t="s">
        <v>219</v>
      </c>
      <c r="E174" s="264" t="s">
        <v>1</v>
      </c>
      <c r="F174" s="265" t="s">
        <v>221</v>
      </c>
      <c r="G174" s="263"/>
      <c r="H174" s="266">
        <v>6.4580000000000002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2" t="s">
        <v>219</v>
      </c>
      <c r="AU174" s="272" t="s">
        <v>91</v>
      </c>
      <c r="AV174" s="14" t="s">
        <v>217</v>
      </c>
      <c r="AW174" s="14" t="s">
        <v>36</v>
      </c>
      <c r="AX174" s="14" t="s">
        <v>14</v>
      </c>
      <c r="AY174" s="272" t="s">
        <v>211</v>
      </c>
    </row>
    <row r="175" s="2" customFormat="1" ht="36" customHeight="1">
      <c r="A175" s="38"/>
      <c r="B175" s="39"/>
      <c r="C175" s="237" t="s">
        <v>278</v>
      </c>
      <c r="D175" s="237" t="s">
        <v>213</v>
      </c>
      <c r="E175" s="238" t="s">
        <v>279</v>
      </c>
      <c r="F175" s="239" t="s">
        <v>280</v>
      </c>
      <c r="G175" s="240" t="s">
        <v>118</v>
      </c>
      <c r="H175" s="241">
        <v>11.946999999999999</v>
      </c>
      <c r="I175" s="242"/>
      <c r="J175" s="243">
        <f>ROUND(I175*H175,2)</f>
        <v>0</v>
      </c>
      <c r="K175" s="239" t="s">
        <v>216</v>
      </c>
      <c r="L175" s="44"/>
      <c r="M175" s="244" t="s">
        <v>1</v>
      </c>
      <c r="N175" s="245" t="s">
        <v>47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217</v>
      </c>
      <c r="AT175" s="248" t="s">
        <v>213</v>
      </c>
      <c r="AU175" s="248" t="s">
        <v>91</v>
      </c>
      <c r="AY175" s="17" t="s">
        <v>211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14</v>
      </c>
      <c r="BK175" s="249">
        <f>ROUND(I175*H175,2)</f>
        <v>0</v>
      </c>
      <c r="BL175" s="17" t="s">
        <v>217</v>
      </c>
      <c r="BM175" s="248" t="s">
        <v>281</v>
      </c>
    </row>
    <row r="176" s="2" customFormat="1">
      <c r="A176" s="38"/>
      <c r="B176" s="39"/>
      <c r="C176" s="40"/>
      <c r="D176" s="252" t="s">
        <v>282</v>
      </c>
      <c r="E176" s="40"/>
      <c r="F176" s="273" t="s">
        <v>283</v>
      </c>
      <c r="G176" s="40"/>
      <c r="H176" s="40"/>
      <c r="I176" s="145"/>
      <c r="J176" s="40"/>
      <c r="K176" s="40"/>
      <c r="L176" s="44"/>
      <c r="M176" s="274"/>
      <c r="N176" s="27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282</v>
      </c>
      <c r="AU176" s="17" t="s">
        <v>91</v>
      </c>
    </row>
    <row r="177" s="13" customFormat="1">
      <c r="A177" s="13"/>
      <c r="B177" s="250"/>
      <c r="C177" s="251"/>
      <c r="D177" s="252" t="s">
        <v>219</v>
      </c>
      <c r="E177" s="253" t="s">
        <v>1</v>
      </c>
      <c r="F177" s="254" t="s">
        <v>284</v>
      </c>
      <c r="G177" s="251"/>
      <c r="H177" s="255">
        <v>11.946999999999999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219</v>
      </c>
      <c r="AU177" s="261" t="s">
        <v>91</v>
      </c>
      <c r="AV177" s="13" t="s">
        <v>91</v>
      </c>
      <c r="AW177" s="13" t="s">
        <v>36</v>
      </c>
      <c r="AX177" s="13" t="s">
        <v>82</v>
      </c>
      <c r="AY177" s="261" t="s">
        <v>211</v>
      </c>
    </row>
    <row r="178" s="14" customFormat="1">
      <c r="A178" s="14"/>
      <c r="B178" s="262"/>
      <c r="C178" s="263"/>
      <c r="D178" s="252" t="s">
        <v>219</v>
      </c>
      <c r="E178" s="264" t="s">
        <v>1</v>
      </c>
      <c r="F178" s="265" t="s">
        <v>221</v>
      </c>
      <c r="G178" s="263"/>
      <c r="H178" s="266">
        <v>11.946999999999999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2" t="s">
        <v>219</v>
      </c>
      <c r="AU178" s="272" t="s">
        <v>91</v>
      </c>
      <c r="AV178" s="14" t="s">
        <v>217</v>
      </c>
      <c r="AW178" s="14" t="s">
        <v>36</v>
      </c>
      <c r="AX178" s="14" t="s">
        <v>14</v>
      </c>
      <c r="AY178" s="272" t="s">
        <v>211</v>
      </c>
    </row>
    <row r="179" s="2" customFormat="1" ht="36" customHeight="1">
      <c r="A179" s="38"/>
      <c r="B179" s="39"/>
      <c r="C179" s="237" t="s">
        <v>285</v>
      </c>
      <c r="D179" s="237" t="s">
        <v>213</v>
      </c>
      <c r="E179" s="238" t="s">
        <v>286</v>
      </c>
      <c r="F179" s="239" t="s">
        <v>287</v>
      </c>
      <c r="G179" s="240" t="s">
        <v>143</v>
      </c>
      <c r="H179" s="241">
        <v>20.399000000000001</v>
      </c>
      <c r="I179" s="242"/>
      <c r="J179" s="243">
        <f>ROUND(I179*H179,2)</f>
        <v>0</v>
      </c>
      <c r="K179" s="239" t="s">
        <v>216</v>
      </c>
      <c r="L179" s="44"/>
      <c r="M179" s="244" t="s">
        <v>1</v>
      </c>
      <c r="N179" s="245" t="s">
        <v>47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217</v>
      </c>
      <c r="AT179" s="248" t="s">
        <v>213</v>
      </c>
      <c r="AU179" s="248" t="s">
        <v>91</v>
      </c>
      <c r="AY179" s="17" t="s">
        <v>211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14</v>
      </c>
      <c r="BK179" s="249">
        <f>ROUND(I179*H179,2)</f>
        <v>0</v>
      </c>
      <c r="BL179" s="17" t="s">
        <v>217</v>
      </c>
      <c r="BM179" s="248" t="s">
        <v>288</v>
      </c>
    </row>
    <row r="180" s="13" customFormat="1">
      <c r="A180" s="13"/>
      <c r="B180" s="250"/>
      <c r="C180" s="251"/>
      <c r="D180" s="252" t="s">
        <v>219</v>
      </c>
      <c r="E180" s="253" t="s">
        <v>1</v>
      </c>
      <c r="F180" s="254" t="s">
        <v>145</v>
      </c>
      <c r="G180" s="251"/>
      <c r="H180" s="255">
        <v>20.399000000000001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219</v>
      </c>
      <c r="AU180" s="261" t="s">
        <v>91</v>
      </c>
      <c r="AV180" s="13" t="s">
        <v>91</v>
      </c>
      <c r="AW180" s="13" t="s">
        <v>36</v>
      </c>
      <c r="AX180" s="13" t="s">
        <v>82</v>
      </c>
      <c r="AY180" s="261" t="s">
        <v>211</v>
      </c>
    </row>
    <row r="181" s="14" customFormat="1">
      <c r="A181" s="14"/>
      <c r="B181" s="262"/>
      <c r="C181" s="263"/>
      <c r="D181" s="252" t="s">
        <v>219</v>
      </c>
      <c r="E181" s="264" t="s">
        <v>1</v>
      </c>
      <c r="F181" s="265" t="s">
        <v>221</v>
      </c>
      <c r="G181" s="263"/>
      <c r="H181" s="266">
        <v>20.399000000000001</v>
      </c>
      <c r="I181" s="267"/>
      <c r="J181" s="263"/>
      <c r="K181" s="263"/>
      <c r="L181" s="268"/>
      <c r="M181" s="269"/>
      <c r="N181" s="270"/>
      <c r="O181" s="270"/>
      <c r="P181" s="270"/>
      <c r="Q181" s="270"/>
      <c r="R181" s="270"/>
      <c r="S181" s="270"/>
      <c r="T181" s="27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2" t="s">
        <v>219</v>
      </c>
      <c r="AU181" s="272" t="s">
        <v>91</v>
      </c>
      <c r="AV181" s="14" t="s">
        <v>217</v>
      </c>
      <c r="AW181" s="14" t="s">
        <v>36</v>
      </c>
      <c r="AX181" s="14" t="s">
        <v>14</v>
      </c>
      <c r="AY181" s="272" t="s">
        <v>211</v>
      </c>
    </row>
    <row r="182" s="2" customFormat="1" ht="16.5" customHeight="1">
      <c r="A182" s="38"/>
      <c r="B182" s="39"/>
      <c r="C182" s="276" t="s">
        <v>289</v>
      </c>
      <c r="D182" s="276" t="s">
        <v>290</v>
      </c>
      <c r="E182" s="277" t="s">
        <v>291</v>
      </c>
      <c r="F182" s="278" t="s">
        <v>292</v>
      </c>
      <c r="G182" s="279" t="s">
        <v>118</v>
      </c>
      <c r="H182" s="280">
        <v>41.002000000000002</v>
      </c>
      <c r="I182" s="281"/>
      <c r="J182" s="282">
        <f>ROUND(I182*H182,2)</f>
        <v>0</v>
      </c>
      <c r="K182" s="278" t="s">
        <v>216</v>
      </c>
      <c r="L182" s="283"/>
      <c r="M182" s="284" t="s">
        <v>1</v>
      </c>
      <c r="N182" s="285" t="s">
        <v>47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261</v>
      </c>
      <c r="AT182" s="248" t="s">
        <v>290</v>
      </c>
      <c r="AU182" s="248" t="s">
        <v>91</v>
      </c>
      <c r="AY182" s="17" t="s">
        <v>211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14</v>
      </c>
      <c r="BK182" s="249">
        <f>ROUND(I182*H182,2)</f>
        <v>0</v>
      </c>
      <c r="BL182" s="17" t="s">
        <v>217</v>
      </c>
      <c r="BM182" s="248" t="s">
        <v>293</v>
      </c>
    </row>
    <row r="183" s="13" customFormat="1">
      <c r="A183" s="13"/>
      <c r="B183" s="250"/>
      <c r="C183" s="251"/>
      <c r="D183" s="252" t="s">
        <v>219</v>
      </c>
      <c r="E183" s="253" t="s">
        <v>1</v>
      </c>
      <c r="F183" s="254" t="s">
        <v>294</v>
      </c>
      <c r="G183" s="251"/>
      <c r="H183" s="255">
        <v>41.002000000000002</v>
      </c>
      <c r="I183" s="256"/>
      <c r="J183" s="251"/>
      <c r="K183" s="251"/>
      <c r="L183" s="257"/>
      <c r="M183" s="258"/>
      <c r="N183" s="259"/>
      <c r="O183" s="259"/>
      <c r="P183" s="259"/>
      <c r="Q183" s="259"/>
      <c r="R183" s="259"/>
      <c r="S183" s="259"/>
      <c r="T183" s="26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1" t="s">
        <v>219</v>
      </c>
      <c r="AU183" s="261" t="s">
        <v>91</v>
      </c>
      <c r="AV183" s="13" t="s">
        <v>91</v>
      </c>
      <c r="AW183" s="13" t="s">
        <v>36</v>
      </c>
      <c r="AX183" s="13" t="s">
        <v>82</v>
      </c>
      <c r="AY183" s="261" t="s">
        <v>211</v>
      </c>
    </row>
    <row r="184" s="14" customFormat="1">
      <c r="A184" s="14"/>
      <c r="B184" s="262"/>
      <c r="C184" s="263"/>
      <c r="D184" s="252" t="s">
        <v>219</v>
      </c>
      <c r="E184" s="264" t="s">
        <v>1</v>
      </c>
      <c r="F184" s="265" t="s">
        <v>221</v>
      </c>
      <c r="G184" s="263"/>
      <c r="H184" s="266">
        <v>41.002000000000002</v>
      </c>
      <c r="I184" s="267"/>
      <c r="J184" s="263"/>
      <c r="K184" s="263"/>
      <c r="L184" s="268"/>
      <c r="M184" s="269"/>
      <c r="N184" s="270"/>
      <c r="O184" s="270"/>
      <c r="P184" s="270"/>
      <c r="Q184" s="270"/>
      <c r="R184" s="270"/>
      <c r="S184" s="270"/>
      <c r="T184" s="27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2" t="s">
        <v>219</v>
      </c>
      <c r="AU184" s="272" t="s">
        <v>91</v>
      </c>
      <c r="AV184" s="14" t="s">
        <v>217</v>
      </c>
      <c r="AW184" s="14" t="s">
        <v>36</v>
      </c>
      <c r="AX184" s="14" t="s">
        <v>14</v>
      </c>
      <c r="AY184" s="272" t="s">
        <v>211</v>
      </c>
    </row>
    <row r="185" s="2" customFormat="1" ht="36" customHeight="1">
      <c r="A185" s="38"/>
      <c r="B185" s="39"/>
      <c r="C185" s="237" t="s">
        <v>8</v>
      </c>
      <c r="D185" s="237" t="s">
        <v>213</v>
      </c>
      <c r="E185" s="238" t="s">
        <v>295</v>
      </c>
      <c r="F185" s="239" t="s">
        <v>296</v>
      </c>
      <c r="G185" s="240" t="s">
        <v>104</v>
      </c>
      <c r="H185" s="241">
        <v>43.049999999999997</v>
      </c>
      <c r="I185" s="242"/>
      <c r="J185" s="243">
        <f>ROUND(I185*H185,2)</f>
        <v>0</v>
      </c>
      <c r="K185" s="239" t="s">
        <v>216</v>
      </c>
      <c r="L185" s="44"/>
      <c r="M185" s="244" t="s">
        <v>1</v>
      </c>
      <c r="N185" s="245" t="s">
        <v>47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217</v>
      </c>
      <c r="AT185" s="248" t="s">
        <v>213</v>
      </c>
      <c r="AU185" s="248" t="s">
        <v>91</v>
      </c>
      <c r="AY185" s="17" t="s">
        <v>211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14</v>
      </c>
      <c r="BK185" s="249">
        <f>ROUND(I185*H185,2)</f>
        <v>0</v>
      </c>
      <c r="BL185" s="17" t="s">
        <v>217</v>
      </c>
      <c r="BM185" s="248" t="s">
        <v>297</v>
      </c>
    </row>
    <row r="186" s="13" customFormat="1">
      <c r="A186" s="13"/>
      <c r="B186" s="250"/>
      <c r="C186" s="251"/>
      <c r="D186" s="252" t="s">
        <v>219</v>
      </c>
      <c r="E186" s="253" t="s">
        <v>1</v>
      </c>
      <c r="F186" s="254" t="s">
        <v>138</v>
      </c>
      <c r="G186" s="251"/>
      <c r="H186" s="255">
        <v>43.049999999999997</v>
      </c>
      <c r="I186" s="256"/>
      <c r="J186" s="251"/>
      <c r="K186" s="251"/>
      <c r="L186" s="257"/>
      <c r="M186" s="258"/>
      <c r="N186" s="259"/>
      <c r="O186" s="259"/>
      <c r="P186" s="259"/>
      <c r="Q186" s="259"/>
      <c r="R186" s="259"/>
      <c r="S186" s="259"/>
      <c r="T186" s="26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1" t="s">
        <v>219</v>
      </c>
      <c r="AU186" s="261" t="s">
        <v>91</v>
      </c>
      <c r="AV186" s="13" t="s">
        <v>91</v>
      </c>
      <c r="AW186" s="13" t="s">
        <v>36</v>
      </c>
      <c r="AX186" s="13" t="s">
        <v>82</v>
      </c>
      <c r="AY186" s="261" t="s">
        <v>211</v>
      </c>
    </row>
    <row r="187" s="14" customFormat="1">
      <c r="A187" s="14"/>
      <c r="B187" s="262"/>
      <c r="C187" s="263"/>
      <c r="D187" s="252" t="s">
        <v>219</v>
      </c>
      <c r="E187" s="264" t="s">
        <v>1</v>
      </c>
      <c r="F187" s="265" t="s">
        <v>221</v>
      </c>
      <c r="G187" s="263"/>
      <c r="H187" s="266">
        <v>43.049999999999997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2" t="s">
        <v>219</v>
      </c>
      <c r="AU187" s="272" t="s">
        <v>91</v>
      </c>
      <c r="AV187" s="14" t="s">
        <v>217</v>
      </c>
      <c r="AW187" s="14" t="s">
        <v>36</v>
      </c>
      <c r="AX187" s="14" t="s">
        <v>14</v>
      </c>
      <c r="AY187" s="272" t="s">
        <v>211</v>
      </c>
    </row>
    <row r="188" s="2" customFormat="1" ht="16.5" customHeight="1">
      <c r="A188" s="38"/>
      <c r="B188" s="39"/>
      <c r="C188" s="276" t="s">
        <v>298</v>
      </c>
      <c r="D188" s="276" t="s">
        <v>290</v>
      </c>
      <c r="E188" s="277" t="s">
        <v>299</v>
      </c>
      <c r="F188" s="278" t="s">
        <v>300</v>
      </c>
      <c r="G188" s="279" t="s">
        <v>118</v>
      </c>
      <c r="H188" s="280">
        <v>11.946999999999999</v>
      </c>
      <c r="I188" s="281"/>
      <c r="J188" s="282">
        <f>ROUND(I188*H188,2)</f>
        <v>0</v>
      </c>
      <c r="K188" s="278" t="s">
        <v>216</v>
      </c>
      <c r="L188" s="283"/>
      <c r="M188" s="284" t="s">
        <v>1</v>
      </c>
      <c r="N188" s="285" t="s">
        <v>47</v>
      </c>
      <c r="O188" s="91"/>
      <c r="P188" s="246">
        <f>O188*H188</f>
        <v>0</v>
      </c>
      <c r="Q188" s="246">
        <v>1</v>
      </c>
      <c r="R188" s="246">
        <f>Q188*H188</f>
        <v>11.946999999999999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261</v>
      </c>
      <c r="AT188" s="248" t="s">
        <v>290</v>
      </c>
      <c r="AU188" s="248" t="s">
        <v>91</v>
      </c>
      <c r="AY188" s="17" t="s">
        <v>211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14</v>
      </c>
      <c r="BK188" s="249">
        <f>ROUND(I188*H188,2)</f>
        <v>0</v>
      </c>
      <c r="BL188" s="17" t="s">
        <v>217</v>
      </c>
      <c r="BM188" s="248" t="s">
        <v>301</v>
      </c>
    </row>
    <row r="189" s="13" customFormat="1">
      <c r="A189" s="13"/>
      <c r="B189" s="250"/>
      <c r="C189" s="251"/>
      <c r="D189" s="252" t="s">
        <v>219</v>
      </c>
      <c r="E189" s="253" t="s">
        <v>1</v>
      </c>
      <c r="F189" s="254" t="s">
        <v>284</v>
      </c>
      <c r="G189" s="251"/>
      <c r="H189" s="255">
        <v>11.946999999999999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219</v>
      </c>
      <c r="AU189" s="261" t="s">
        <v>91</v>
      </c>
      <c r="AV189" s="13" t="s">
        <v>91</v>
      </c>
      <c r="AW189" s="13" t="s">
        <v>36</v>
      </c>
      <c r="AX189" s="13" t="s">
        <v>82</v>
      </c>
      <c r="AY189" s="261" t="s">
        <v>211</v>
      </c>
    </row>
    <row r="190" s="14" customFormat="1">
      <c r="A190" s="14"/>
      <c r="B190" s="262"/>
      <c r="C190" s="263"/>
      <c r="D190" s="252" t="s">
        <v>219</v>
      </c>
      <c r="E190" s="264" t="s">
        <v>1</v>
      </c>
      <c r="F190" s="265" t="s">
        <v>221</v>
      </c>
      <c r="G190" s="263"/>
      <c r="H190" s="266">
        <v>11.946999999999999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2" t="s">
        <v>219</v>
      </c>
      <c r="AU190" s="272" t="s">
        <v>91</v>
      </c>
      <c r="AV190" s="14" t="s">
        <v>217</v>
      </c>
      <c r="AW190" s="14" t="s">
        <v>36</v>
      </c>
      <c r="AX190" s="14" t="s">
        <v>14</v>
      </c>
      <c r="AY190" s="272" t="s">
        <v>211</v>
      </c>
    </row>
    <row r="191" s="2" customFormat="1" ht="36" customHeight="1">
      <c r="A191" s="38"/>
      <c r="B191" s="39"/>
      <c r="C191" s="237" t="s">
        <v>302</v>
      </c>
      <c r="D191" s="237" t="s">
        <v>213</v>
      </c>
      <c r="E191" s="238" t="s">
        <v>303</v>
      </c>
      <c r="F191" s="239" t="s">
        <v>304</v>
      </c>
      <c r="G191" s="240" t="s">
        <v>104</v>
      </c>
      <c r="H191" s="241">
        <v>43.049999999999997</v>
      </c>
      <c r="I191" s="242"/>
      <c r="J191" s="243">
        <f>ROUND(I191*H191,2)</f>
        <v>0</v>
      </c>
      <c r="K191" s="239" t="s">
        <v>216</v>
      </c>
      <c r="L191" s="44"/>
      <c r="M191" s="244" t="s">
        <v>1</v>
      </c>
      <c r="N191" s="245" t="s">
        <v>47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217</v>
      </c>
      <c r="AT191" s="248" t="s">
        <v>213</v>
      </c>
      <c r="AU191" s="248" t="s">
        <v>91</v>
      </c>
      <c r="AY191" s="17" t="s">
        <v>211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14</v>
      </c>
      <c r="BK191" s="249">
        <f>ROUND(I191*H191,2)</f>
        <v>0</v>
      </c>
      <c r="BL191" s="17" t="s">
        <v>217</v>
      </c>
      <c r="BM191" s="248" t="s">
        <v>305</v>
      </c>
    </row>
    <row r="192" s="13" customFormat="1">
      <c r="A192" s="13"/>
      <c r="B192" s="250"/>
      <c r="C192" s="251"/>
      <c r="D192" s="252" t="s">
        <v>219</v>
      </c>
      <c r="E192" s="253" t="s">
        <v>1</v>
      </c>
      <c r="F192" s="254" t="s">
        <v>138</v>
      </c>
      <c r="G192" s="251"/>
      <c r="H192" s="255">
        <v>43.049999999999997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219</v>
      </c>
      <c r="AU192" s="261" t="s">
        <v>91</v>
      </c>
      <c r="AV192" s="13" t="s">
        <v>91</v>
      </c>
      <c r="AW192" s="13" t="s">
        <v>36</v>
      </c>
      <c r="AX192" s="13" t="s">
        <v>82</v>
      </c>
      <c r="AY192" s="261" t="s">
        <v>211</v>
      </c>
    </row>
    <row r="193" s="14" customFormat="1">
      <c r="A193" s="14"/>
      <c r="B193" s="262"/>
      <c r="C193" s="263"/>
      <c r="D193" s="252" t="s">
        <v>219</v>
      </c>
      <c r="E193" s="264" t="s">
        <v>1</v>
      </c>
      <c r="F193" s="265" t="s">
        <v>221</v>
      </c>
      <c r="G193" s="263"/>
      <c r="H193" s="266">
        <v>43.049999999999997</v>
      </c>
      <c r="I193" s="267"/>
      <c r="J193" s="263"/>
      <c r="K193" s="263"/>
      <c r="L193" s="268"/>
      <c r="M193" s="269"/>
      <c r="N193" s="270"/>
      <c r="O193" s="270"/>
      <c r="P193" s="270"/>
      <c r="Q193" s="270"/>
      <c r="R193" s="270"/>
      <c r="S193" s="270"/>
      <c r="T193" s="27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2" t="s">
        <v>219</v>
      </c>
      <c r="AU193" s="272" t="s">
        <v>91</v>
      </c>
      <c r="AV193" s="14" t="s">
        <v>217</v>
      </c>
      <c r="AW193" s="14" t="s">
        <v>36</v>
      </c>
      <c r="AX193" s="14" t="s">
        <v>14</v>
      </c>
      <c r="AY193" s="272" t="s">
        <v>211</v>
      </c>
    </row>
    <row r="194" s="2" customFormat="1" ht="16.5" customHeight="1">
      <c r="A194" s="38"/>
      <c r="B194" s="39"/>
      <c r="C194" s="276" t="s">
        <v>306</v>
      </c>
      <c r="D194" s="276" t="s">
        <v>290</v>
      </c>
      <c r="E194" s="277" t="s">
        <v>307</v>
      </c>
      <c r="F194" s="278" t="s">
        <v>308</v>
      </c>
      <c r="G194" s="279" t="s">
        <v>309</v>
      </c>
      <c r="H194" s="280">
        <v>0.64600000000000002</v>
      </c>
      <c r="I194" s="281"/>
      <c r="J194" s="282">
        <f>ROUND(I194*H194,2)</f>
        <v>0</v>
      </c>
      <c r="K194" s="278" t="s">
        <v>216</v>
      </c>
      <c r="L194" s="283"/>
      <c r="M194" s="284" t="s">
        <v>1</v>
      </c>
      <c r="N194" s="285" t="s">
        <v>47</v>
      </c>
      <c r="O194" s="91"/>
      <c r="P194" s="246">
        <f>O194*H194</f>
        <v>0</v>
      </c>
      <c r="Q194" s="246">
        <v>0.001</v>
      </c>
      <c r="R194" s="246">
        <f>Q194*H194</f>
        <v>0.00064599999999999998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261</v>
      </c>
      <c r="AT194" s="248" t="s">
        <v>290</v>
      </c>
      <c r="AU194" s="248" t="s">
        <v>91</v>
      </c>
      <c r="AY194" s="17" t="s">
        <v>211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14</v>
      </c>
      <c r="BK194" s="249">
        <f>ROUND(I194*H194,2)</f>
        <v>0</v>
      </c>
      <c r="BL194" s="17" t="s">
        <v>217</v>
      </c>
      <c r="BM194" s="248" t="s">
        <v>310</v>
      </c>
    </row>
    <row r="195" s="13" customFormat="1">
      <c r="A195" s="13"/>
      <c r="B195" s="250"/>
      <c r="C195" s="251"/>
      <c r="D195" s="252" t="s">
        <v>219</v>
      </c>
      <c r="E195" s="253" t="s">
        <v>1</v>
      </c>
      <c r="F195" s="254" t="s">
        <v>311</v>
      </c>
      <c r="G195" s="251"/>
      <c r="H195" s="255">
        <v>0.64600000000000002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1" t="s">
        <v>219</v>
      </c>
      <c r="AU195" s="261" t="s">
        <v>91</v>
      </c>
      <c r="AV195" s="13" t="s">
        <v>91</v>
      </c>
      <c r="AW195" s="13" t="s">
        <v>36</v>
      </c>
      <c r="AX195" s="13" t="s">
        <v>82</v>
      </c>
      <c r="AY195" s="261" t="s">
        <v>211</v>
      </c>
    </row>
    <row r="196" s="14" customFormat="1">
      <c r="A196" s="14"/>
      <c r="B196" s="262"/>
      <c r="C196" s="263"/>
      <c r="D196" s="252" t="s">
        <v>219</v>
      </c>
      <c r="E196" s="264" t="s">
        <v>1</v>
      </c>
      <c r="F196" s="265" t="s">
        <v>221</v>
      </c>
      <c r="G196" s="263"/>
      <c r="H196" s="266">
        <v>0.64600000000000002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2" t="s">
        <v>219</v>
      </c>
      <c r="AU196" s="272" t="s">
        <v>91</v>
      </c>
      <c r="AV196" s="14" t="s">
        <v>217</v>
      </c>
      <c r="AW196" s="14" t="s">
        <v>36</v>
      </c>
      <c r="AX196" s="14" t="s">
        <v>14</v>
      </c>
      <c r="AY196" s="272" t="s">
        <v>211</v>
      </c>
    </row>
    <row r="197" s="2" customFormat="1" ht="24" customHeight="1">
      <c r="A197" s="38"/>
      <c r="B197" s="39"/>
      <c r="C197" s="237" t="s">
        <v>312</v>
      </c>
      <c r="D197" s="237" t="s">
        <v>213</v>
      </c>
      <c r="E197" s="238" t="s">
        <v>313</v>
      </c>
      <c r="F197" s="239" t="s">
        <v>314</v>
      </c>
      <c r="G197" s="240" t="s">
        <v>104</v>
      </c>
      <c r="H197" s="241">
        <v>43.049999999999997</v>
      </c>
      <c r="I197" s="242"/>
      <c r="J197" s="243">
        <f>ROUND(I197*H197,2)</f>
        <v>0</v>
      </c>
      <c r="K197" s="239" t="s">
        <v>216</v>
      </c>
      <c r="L197" s="44"/>
      <c r="M197" s="244" t="s">
        <v>1</v>
      </c>
      <c r="N197" s="245" t="s">
        <v>47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217</v>
      </c>
      <c r="AT197" s="248" t="s">
        <v>213</v>
      </c>
      <c r="AU197" s="248" t="s">
        <v>91</v>
      </c>
      <c r="AY197" s="17" t="s">
        <v>211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14</v>
      </c>
      <c r="BK197" s="249">
        <f>ROUND(I197*H197,2)</f>
        <v>0</v>
      </c>
      <c r="BL197" s="17" t="s">
        <v>217</v>
      </c>
      <c r="BM197" s="248" t="s">
        <v>315</v>
      </c>
    </row>
    <row r="198" s="13" customFormat="1">
      <c r="A198" s="13"/>
      <c r="B198" s="250"/>
      <c r="C198" s="251"/>
      <c r="D198" s="252" t="s">
        <v>219</v>
      </c>
      <c r="E198" s="253" t="s">
        <v>1</v>
      </c>
      <c r="F198" s="254" t="s">
        <v>138</v>
      </c>
      <c r="G198" s="251"/>
      <c r="H198" s="255">
        <v>43.049999999999997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1" t="s">
        <v>219</v>
      </c>
      <c r="AU198" s="261" t="s">
        <v>91</v>
      </c>
      <c r="AV198" s="13" t="s">
        <v>91</v>
      </c>
      <c r="AW198" s="13" t="s">
        <v>36</v>
      </c>
      <c r="AX198" s="13" t="s">
        <v>82</v>
      </c>
      <c r="AY198" s="261" t="s">
        <v>211</v>
      </c>
    </row>
    <row r="199" s="14" customFormat="1">
      <c r="A199" s="14"/>
      <c r="B199" s="262"/>
      <c r="C199" s="263"/>
      <c r="D199" s="252" t="s">
        <v>219</v>
      </c>
      <c r="E199" s="264" t="s">
        <v>1</v>
      </c>
      <c r="F199" s="265" t="s">
        <v>221</v>
      </c>
      <c r="G199" s="263"/>
      <c r="H199" s="266">
        <v>43.049999999999997</v>
      </c>
      <c r="I199" s="267"/>
      <c r="J199" s="263"/>
      <c r="K199" s="263"/>
      <c r="L199" s="268"/>
      <c r="M199" s="269"/>
      <c r="N199" s="270"/>
      <c r="O199" s="270"/>
      <c r="P199" s="270"/>
      <c r="Q199" s="270"/>
      <c r="R199" s="270"/>
      <c r="S199" s="270"/>
      <c r="T199" s="27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2" t="s">
        <v>219</v>
      </c>
      <c r="AU199" s="272" t="s">
        <v>91</v>
      </c>
      <c r="AV199" s="14" t="s">
        <v>217</v>
      </c>
      <c r="AW199" s="14" t="s">
        <v>36</v>
      </c>
      <c r="AX199" s="14" t="s">
        <v>14</v>
      </c>
      <c r="AY199" s="272" t="s">
        <v>211</v>
      </c>
    </row>
    <row r="200" s="2" customFormat="1" ht="24" customHeight="1">
      <c r="A200" s="38"/>
      <c r="B200" s="39"/>
      <c r="C200" s="237" t="s">
        <v>316</v>
      </c>
      <c r="D200" s="237" t="s">
        <v>213</v>
      </c>
      <c r="E200" s="238" t="s">
        <v>317</v>
      </c>
      <c r="F200" s="239" t="s">
        <v>318</v>
      </c>
      <c r="G200" s="240" t="s">
        <v>104</v>
      </c>
      <c r="H200" s="241">
        <v>87.599999999999994</v>
      </c>
      <c r="I200" s="242"/>
      <c r="J200" s="243">
        <f>ROUND(I200*H200,2)</f>
        <v>0</v>
      </c>
      <c r="K200" s="239" t="s">
        <v>216</v>
      </c>
      <c r="L200" s="44"/>
      <c r="M200" s="244" t="s">
        <v>1</v>
      </c>
      <c r="N200" s="245" t="s">
        <v>47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217</v>
      </c>
      <c r="AT200" s="248" t="s">
        <v>213</v>
      </c>
      <c r="AU200" s="248" t="s">
        <v>91</v>
      </c>
      <c r="AY200" s="17" t="s">
        <v>211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14</v>
      </c>
      <c r="BK200" s="249">
        <f>ROUND(I200*H200,2)</f>
        <v>0</v>
      </c>
      <c r="BL200" s="17" t="s">
        <v>217</v>
      </c>
      <c r="BM200" s="248" t="s">
        <v>319</v>
      </c>
    </row>
    <row r="201" s="13" customFormat="1">
      <c r="A201" s="13"/>
      <c r="B201" s="250"/>
      <c r="C201" s="251"/>
      <c r="D201" s="252" t="s">
        <v>219</v>
      </c>
      <c r="E201" s="253" t="s">
        <v>1</v>
      </c>
      <c r="F201" s="254" t="s">
        <v>150</v>
      </c>
      <c r="G201" s="251"/>
      <c r="H201" s="255">
        <v>87.599999999999994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219</v>
      </c>
      <c r="AU201" s="261" t="s">
        <v>91</v>
      </c>
      <c r="AV201" s="13" t="s">
        <v>91</v>
      </c>
      <c r="AW201" s="13" t="s">
        <v>36</v>
      </c>
      <c r="AX201" s="13" t="s">
        <v>82</v>
      </c>
      <c r="AY201" s="261" t="s">
        <v>211</v>
      </c>
    </row>
    <row r="202" s="14" customFormat="1">
      <c r="A202" s="14"/>
      <c r="B202" s="262"/>
      <c r="C202" s="263"/>
      <c r="D202" s="252" t="s">
        <v>219</v>
      </c>
      <c r="E202" s="264" t="s">
        <v>1</v>
      </c>
      <c r="F202" s="265" t="s">
        <v>221</v>
      </c>
      <c r="G202" s="263"/>
      <c r="H202" s="266">
        <v>87.599999999999994</v>
      </c>
      <c r="I202" s="267"/>
      <c r="J202" s="263"/>
      <c r="K202" s="263"/>
      <c r="L202" s="268"/>
      <c r="M202" s="269"/>
      <c r="N202" s="270"/>
      <c r="O202" s="270"/>
      <c r="P202" s="270"/>
      <c r="Q202" s="270"/>
      <c r="R202" s="270"/>
      <c r="S202" s="270"/>
      <c r="T202" s="27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2" t="s">
        <v>219</v>
      </c>
      <c r="AU202" s="272" t="s">
        <v>91</v>
      </c>
      <c r="AV202" s="14" t="s">
        <v>217</v>
      </c>
      <c r="AW202" s="14" t="s">
        <v>36</v>
      </c>
      <c r="AX202" s="14" t="s">
        <v>14</v>
      </c>
      <c r="AY202" s="272" t="s">
        <v>211</v>
      </c>
    </row>
    <row r="203" s="2" customFormat="1" ht="48" customHeight="1">
      <c r="A203" s="38"/>
      <c r="B203" s="39"/>
      <c r="C203" s="237" t="s">
        <v>7</v>
      </c>
      <c r="D203" s="237" t="s">
        <v>213</v>
      </c>
      <c r="E203" s="238" t="s">
        <v>320</v>
      </c>
      <c r="F203" s="239" t="s">
        <v>321</v>
      </c>
      <c r="G203" s="240" t="s">
        <v>104</v>
      </c>
      <c r="H203" s="241">
        <v>43.049999999999997</v>
      </c>
      <c r="I203" s="242"/>
      <c r="J203" s="243">
        <f>ROUND(I203*H203,2)</f>
        <v>0</v>
      </c>
      <c r="K203" s="239" t="s">
        <v>216</v>
      </c>
      <c r="L203" s="44"/>
      <c r="M203" s="244" t="s">
        <v>1</v>
      </c>
      <c r="N203" s="245" t="s">
        <v>47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217</v>
      </c>
      <c r="AT203" s="248" t="s">
        <v>213</v>
      </c>
      <c r="AU203" s="248" t="s">
        <v>91</v>
      </c>
      <c r="AY203" s="17" t="s">
        <v>211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14</v>
      </c>
      <c r="BK203" s="249">
        <f>ROUND(I203*H203,2)</f>
        <v>0</v>
      </c>
      <c r="BL203" s="17" t="s">
        <v>217</v>
      </c>
      <c r="BM203" s="248" t="s">
        <v>322</v>
      </c>
    </row>
    <row r="204" s="13" customFormat="1">
      <c r="A204" s="13"/>
      <c r="B204" s="250"/>
      <c r="C204" s="251"/>
      <c r="D204" s="252" t="s">
        <v>219</v>
      </c>
      <c r="E204" s="253" t="s">
        <v>1</v>
      </c>
      <c r="F204" s="254" t="s">
        <v>138</v>
      </c>
      <c r="G204" s="251"/>
      <c r="H204" s="255">
        <v>43.049999999999997</v>
      </c>
      <c r="I204" s="256"/>
      <c r="J204" s="251"/>
      <c r="K204" s="251"/>
      <c r="L204" s="257"/>
      <c r="M204" s="258"/>
      <c r="N204" s="259"/>
      <c r="O204" s="259"/>
      <c r="P204" s="259"/>
      <c r="Q204" s="259"/>
      <c r="R204" s="259"/>
      <c r="S204" s="259"/>
      <c r="T204" s="26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1" t="s">
        <v>219</v>
      </c>
      <c r="AU204" s="261" t="s">
        <v>91</v>
      </c>
      <c r="AV204" s="13" t="s">
        <v>91</v>
      </c>
      <c r="AW204" s="13" t="s">
        <v>36</v>
      </c>
      <c r="AX204" s="13" t="s">
        <v>82</v>
      </c>
      <c r="AY204" s="261" t="s">
        <v>211</v>
      </c>
    </row>
    <row r="205" s="14" customFormat="1">
      <c r="A205" s="14"/>
      <c r="B205" s="262"/>
      <c r="C205" s="263"/>
      <c r="D205" s="252" t="s">
        <v>219</v>
      </c>
      <c r="E205" s="264" t="s">
        <v>1</v>
      </c>
      <c r="F205" s="265" t="s">
        <v>221</v>
      </c>
      <c r="G205" s="263"/>
      <c r="H205" s="266">
        <v>43.049999999999997</v>
      </c>
      <c r="I205" s="267"/>
      <c r="J205" s="263"/>
      <c r="K205" s="263"/>
      <c r="L205" s="268"/>
      <c r="M205" s="269"/>
      <c r="N205" s="270"/>
      <c r="O205" s="270"/>
      <c r="P205" s="270"/>
      <c r="Q205" s="270"/>
      <c r="R205" s="270"/>
      <c r="S205" s="270"/>
      <c r="T205" s="27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2" t="s">
        <v>219</v>
      </c>
      <c r="AU205" s="272" t="s">
        <v>91</v>
      </c>
      <c r="AV205" s="14" t="s">
        <v>217</v>
      </c>
      <c r="AW205" s="14" t="s">
        <v>36</v>
      </c>
      <c r="AX205" s="14" t="s">
        <v>14</v>
      </c>
      <c r="AY205" s="272" t="s">
        <v>211</v>
      </c>
    </row>
    <row r="206" s="2" customFormat="1" ht="24" customHeight="1">
      <c r="A206" s="38"/>
      <c r="B206" s="39"/>
      <c r="C206" s="237" t="s">
        <v>323</v>
      </c>
      <c r="D206" s="237" t="s">
        <v>213</v>
      </c>
      <c r="E206" s="238" t="s">
        <v>324</v>
      </c>
      <c r="F206" s="239" t="s">
        <v>325</v>
      </c>
      <c r="G206" s="240" t="s">
        <v>104</v>
      </c>
      <c r="H206" s="241">
        <v>43.049999999999997</v>
      </c>
      <c r="I206" s="242"/>
      <c r="J206" s="243">
        <f>ROUND(I206*H206,2)</f>
        <v>0</v>
      </c>
      <c r="K206" s="239" t="s">
        <v>216</v>
      </c>
      <c r="L206" s="44"/>
      <c r="M206" s="244" t="s">
        <v>1</v>
      </c>
      <c r="N206" s="245" t="s">
        <v>47</v>
      </c>
      <c r="O206" s="91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217</v>
      </c>
      <c r="AT206" s="248" t="s">
        <v>213</v>
      </c>
      <c r="AU206" s="248" t="s">
        <v>91</v>
      </c>
      <c r="AY206" s="17" t="s">
        <v>211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14</v>
      </c>
      <c r="BK206" s="249">
        <f>ROUND(I206*H206,2)</f>
        <v>0</v>
      </c>
      <c r="BL206" s="17" t="s">
        <v>217</v>
      </c>
      <c r="BM206" s="248" t="s">
        <v>326</v>
      </c>
    </row>
    <row r="207" s="13" customFormat="1">
      <c r="A207" s="13"/>
      <c r="B207" s="250"/>
      <c r="C207" s="251"/>
      <c r="D207" s="252" t="s">
        <v>219</v>
      </c>
      <c r="E207" s="253" t="s">
        <v>1</v>
      </c>
      <c r="F207" s="254" t="s">
        <v>138</v>
      </c>
      <c r="G207" s="251"/>
      <c r="H207" s="255">
        <v>43.049999999999997</v>
      </c>
      <c r="I207" s="256"/>
      <c r="J207" s="251"/>
      <c r="K207" s="251"/>
      <c r="L207" s="257"/>
      <c r="M207" s="258"/>
      <c r="N207" s="259"/>
      <c r="O207" s="259"/>
      <c r="P207" s="259"/>
      <c r="Q207" s="259"/>
      <c r="R207" s="259"/>
      <c r="S207" s="259"/>
      <c r="T207" s="26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1" t="s">
        <v>219</v>
      </c>
      <c r="AU207" s="261" t="s">
        <v>91</v>
      </c>
      <c r="AV207" s="13" t="s">
        <v>91</v>
      </c>
      <c r="AW207" s="13" t="s">
        <v>36</v>
      </c>
      <c r="AX207" s="13" t="s">
        <v>82</v>
      </c>
      <c r="AY207" s="261" t="s">
        <v>211</v>
      </c>
    </row>
    <row r="208" s="14" customFormat="1">
      <c r="A208" s="14"/>
      <c r="B208" s="262"/>
      <c r="C208" s="263"/>
      <c r="D208" s="252" t="s">
        <v>219</v>
      </c>
      <c r="E208" s="264" t="s">
        <v>1</v>
      </c>
      <c r="F208" s="265" t="s">
        <v>221</v>
      </c>
      <c r="G208" s="263"/>
      <c r="H208" s="266">
        <v>43.049999999999997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2" t="s">
        <v>219</v>
      </c>
      <c r="AU208" s="272" t="s">
        <v>91</v>
      </c>
      <c r="AV208" s="14" t="s">
        <v>217</v>
      </c>
      <c r="AW208" s="14" t="s">
        <v>36</v>
      </c>
      <c r="AX208" s="14" t="s">
        <v>14</v>
      </c>
      <c r="AY208" s="272" t="s">
        <v>211</v>
      </c>
    </row>
    <row r="209" s="2" customFormat="1" ht="16.5" customHeight="1">
      <c r="A209" s="38"/>
      <c r="B209" s="39"/>
      <c r="C209" s="237" t="s">
        <v>327</v>
      </c>
      <c r="D209" s="237" t="s">
        <v>213</v>
      </c>
      <c r="E209" s="238" t="s">
        <v>328</v>
      </c>
      <c r="F209" s="239" t="s">
        <v>329</v>
      </c>
      <c r="G209" s="240" t="s">
        <v>143</v>
      </c>
      <c r="H209" s="241">
        <v>3.2290000000000001</v>
      </c>
      <c r="I209" s="242"/>
      <c r="J209" s="243">
        <f>ROUND(I209*H209,2)</f>
        <v>0</v>
      </c>
      <c r="K209" s="239" t="s">
        <v>216</v>
      </c>
      <c r="L209" s="44"/>
      <c r="M209" s="244" t="s">
        <v>1</v>
      </c>
      <c r="N209" s="245" t="s">
        <v>47</v>
      </c>
      <c r="O209" s="91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217</v>
      </c>
      <c r="AT209" s="248" t="s">
        <v>213</v>
      </c>
      <c r="AU209" s="248" t="s">
        <v>91</v>
      </c>
      <c r="AY209" s="17" t="s">
        <v>211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14</v>
      </c>
      <c r="BK209" s="249">
        <f>ROUND(I209*H209,2)</f>
        <v>0</v>
      </c>
      <c r="BL209" s="17" t="s">
        <v>217</v>
      </c>
      <c r="BM209" s="248" t="s">
        <v>330</v>
      </c>
    </row>
    <row r="210" s="13" customFormat="1">
      <c r="A210" s="13"/>
      <c r="B210" s="250"/>
      <c r="C210" s="251"/>
      <c r="D210" s="252" t="s">
        <v>219</v>
      </c>
      <c r="E210" s="253" t="s">
        <v>1</v>
      </c>
      <c r="F210" s="254" t="s">
        <v>331</v>
      </c>
      <c r="G210" s="251"/>
      <c r="H210" s="255">
        <v>3.2290000000000001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219</v>
      </c>
      <c r="AU210" s="261" t="s">
        <v>91</v>
      </c>
      <c r="AV210" s="13" t="s">
        <v>91</v>
      </c>
      <c r="AW210" s="13" t="s">
        <v>36</v>
      </c>
      <c r="AX210" s="13" t="s">
        <v>82</v>
      </c>
      <c r="AY210" s="261" t="s">
        <v>211</v>
      </c>
    </row>
    <row r="211" s="14" customFormat="1">
      <c r="A211" s="14"/>
      <c r="B211" s="262"/>
      <c r="C211" s="263"/>
      <c r="D211" s="252" t="s">
        <v>219</v>
      </c>
      <c r="E211" s="264" t="s">
        <v>148</v>
      </c>
      <c r="F211" s="265" t="s">
        <v>221</v>
      </c>
      <c r="G211" s="263"/>
      <c r="H211" s="266">
        <v>3.2290000000000001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2" t="s">
        <v>219</v>
      </c>
      <c r="AU211" s="272" t="s">
        <v>91</v>
      </c>
      <c r="AV211" s="14" t="s">
        <v>217</v>
      </c>
      <c r="AW211" s="14" t="s">
        <v>36</v>
      </c>
      <c r="AX211" s="14" t="s">
        <v>14</v>
      </c>
      <c r="AY211" s="272" t="s">
        <v>211</v>
      </c>
    </row>
    <row r="212" s="2" customFormat="1" ht="24" customHeight="1">
      <c r="A212" s="38"/>
      <c r="B212" s="39"/>
      <c r="C212" s="237" t="s">
        <v>332</v>
      </c>
      <c r="D212" s="237" t="s">
        <v>213</v>
      </c>
      <c r="E212" s="238" t="s">
        <v>333</v>
      </c>
      <c r="F212" s="239" t="s">
        <v>334</v>
      </c>
      <c r="G212" s="240" t="s">
        <v>143</v>
      </c>
      <c r="H212" s="241">
        <v>3.2290000000000001</v>
      </c>
      <c r="I212" s="242"/>
      <c r="J212" s="243">
        <f>ROUND(I212*H212,2)</f>
        <v>0</v>
      </c>
      <c r="K212" s="239" t="s">
        <v>216</v>
      </c>
      <c r="L212" s="44"/>
      <c r="M212" s="244" t="s">
        <v>1</v>
      </c>
      <c r="N212" s="245" t="s">
        <v>47</v>
      </c>
      <c r="O212" s="91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217</v>
      </c>
      <c r="AT212" s="248" t="s">
        <v>213</v>
      </c>
      <c r="AU212" s="248" t="s">
        <v>91</v>
      </c>
      <c r="AY212" s="17" t="s">
        <v>211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14</v>
      </c>
      <c r="BK212" s="249">
        <f>ROUND(I212*H212,2)</f>
        <v>0</v>
      </c>
      <c r="BL212" s="17" t="s">
        <v>217</v>
      </c>
      <c r="BM212" s="248" t="s">
        <v>335</v>
      </c>
    </row>
    <row r="213" s="13" customFormat="1">
      <c r="A213" s="13"/>
      <c r="B213" s="250"/>
      <c r="C213" s="251"/>
      <c r="D213" s="252" t="s">
        <v>219</v>
      </c>
      <c r="E213" s="253" t="s">
        <v>1</v>
      </c>
      <c r="F213" s="254" t="s">
        <v>148</v>
      </c>
      <c r="G213" s="251"/>
      <c r="H213" s="255">
        <v>3.2290000000000001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219</v>
      </c>
      <c r="AU213" s="261" t="s">
        <v>91</v>
      </c>
      <c r="AV213" s="13" t="s">
        <v>91</v>
      </c>
      <c r="AW213" s="13" t="s">
        <v>36</v>
      </c>
      <c r="AX213" s="13" t="s">
        <v>82</v>
      </c>
      <c r="AY213" s="261" t="s">
        <v>211</v>
      </c>
    </row>
    <row r="214" s="14" customFormat="1">
      <c r="A214" s="14"/>
      <c r="B214" s="262"/>
      <c r="C214" s="263"/>
      <c r="D214" s="252" t="s">
        <v>219</v>
      </c>
      <c r="E214" s="264" t="s">
        <v>1</v>
      </c>
      <c r="F214" s="265" t="s">
        <v>221</v>
      </c>
      <c r="G214" s="263"/>
      <c r="H214" s="266">
        <v>3.2290000000000001</v>
      </c>
      <c r="I214" s="267"/>
      <c r="J214" s="263"/>
      <c r="K214" s="263"/>
      <c r="L214" s="268"/>
      <c r="M214" s="269"/>
      <c r="N214" s="270"/>
      <c r="O214" s="270"/>
      <c r="P214" s="270"/>
      <c r="Q214" s="270"/>
      <c r="R214" s="270"/>
      <c r="S214" s="270"/>
      <c r="T214" s="27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2" t="s">
        <v>219</v>
      </c>
      <c r="AU214" s="272" t="s">
        <v>91</v>
      </c>
      <c r="AV214" s="14" t="s">
        <v>217</v>
      </c>
      <c r="AW214" s="14" t="s">
        <v>36</v>
      </c>
      <c r="AX214" s="14" t="s">
        <v>14</v>
      </c>
      <c r="AY214" s="272" t="s">
        <v>211</v>
      </c>
    </row>
    <row r="215" s="2" customFormat="1" ht="24" customHeight="1">
      <c r="A215" s="38"/>
      <c r="B215" s="39"/>
      <c r="C215" s="237" t="s">
        <v>336</v>
      </c>
      <c r="D215" s="237" t="s">
        <v>213</v>
      </c>
      <c r="E215" s="238" t="s">
        <v>337</v>
      </c>
      <c r="F215" s="239" t="s">
        <v>338</v>
      </c>
      <c r="G215" s="240" t="s">
        <v>143</v>
      </c>
      <c r="H215" s="241">
        <v>29.061</v>
      </c>
      <c r="I215" s="242"/>
      <c r="J215" s="243">
        <f>ROUND(I215*H215,2)</f>
        <v>0</v>
      </c>
      <c r="K215" s="239" t="s">
        <v>216</v>
      </c>
      <c r="L215" s="44"/>
      <c r="M215" s="244" t="s">
        <v>1</v>
      </c>
      <c r="N215" s="245" t="s">
        <v>47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217</v>
      </c>
      <c r="AT215" s="248" t="s">
        <v>213</v>
      </c>
      <c r="AU215" s="248" t="s">
        <v>91</v>
      </c>
      <c r="AY215" s="17" t="s">
        <v>211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14</v>
      </c>
      <c r="BK215" s="249">
        <f>ROUND(I215*H215,2)</f>
        <v>0</v>
      </c>
      <c r="BL215" s="17" t="s">
        <v>217</v>
      </c>
      <c r="BM215" s="248" t="s">
        <v>339</v>
      </c>
    </row>
    <row r="216" s="13" customFormat="1">
      <c r="A216" s="13"/>
      <c r="B216" s="250"/>
      <c r="C216" s="251"/>
      <c r="D216" s="252" t="s">
        <v>219</v>
      </c>
      <c r="E216" s="253" t="s">
        <v>1</v>
      </c>
      <c r="F216" s="254" t="s">
        <v>340</v>
      </c>
      <c r="G216" s="251"/>
      <c r="H216" s="255">
        <v>29.061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219</v>
      </c>
      <c r="AU216" s="261" t="s">
        <v>91</v>
      </c>
      <c r="AV216" s="13" t="s">
        <v>91</v>
      </c>
      <c r="AW216" s="13" t="s">
        <v>36</v>
      </c>
      <c r="AX216" s="13" t="s">
        <v>82</v>
      </c>
      <c r="AY216" s="261" t="s">
        <v>211</v>
      </c>
    </row>
    <row r="217" s="14" customFormat="1">
      <c r="A217" s="14"/>
      <c r="B217" s="262"/>
      <c r="C217" s="263"/>
      <c r="D217" s="252" t="s">
        <v>219</v>
      </c>
      <c r="E217" s="264" t="s">
        <v>1</v>
      </c>
      <c r="F217" s="265" t="s">
        <v>221</v>
      </c>
      <c r="G217" s="263"/>
      <c r="H217" s="266">
        <v>29.061</v>
      </c>
      <c r="I217" s="267"/>
      <c r="J217" s="263"/>
      <c r="K217" s="263"/>
      <c r="L217" s="268"/>
      <c r="M217" s="269"/>
      <c r="N217" s="270"/>
      <c r="O217" s="270"/>
      <c r="P217" s="270"/>
      <c r="Q217" s="270"/>
      <c r="R217" s="270"/>
      <c r="S217" s="270"/>
      <c r="T217" s="27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2" t="s">
        <v>219</v>
      </c>
      <c r="AU217" s="272" t="s">
        <v>91</v>
      </c>
      <c r="AV217" s="14" t="s">
        <v>217</v>
      </c>
      <c r="AW217" s="14" t="s">
        <v>36</v>
      </c>
      <c r="AX217" s="14" t="s">
        <v>14</v>
      </c>
      <c r="AY217" s="272" t="s">
        <v>211</v>
      </c>
    </row>
    <row r="218" s="12" customFormat="1" ht="22.8" customHeight="1">
      <c r="A218" s="12"/>
      <c r="B218" s="221"/>
      <c r="C218" s="222"/>
      <c r="D218" s="223" t="s">
        <v>81</v>
      </c>
      <c r="E218" s="235" t="s">
        <v>238</v>
      </c>
      <c r="F218" s="235" t="s">
        <v>341</v>
      </c>
      <c r="G218" s="222"/>
      <c r="H218" s="222"/>
      <c r="I218" s="225"/>
      <c r="J218" s="236">
        <f>BK218</f>
        <v>0</v>
      </c>
      <c r="K218" s="222"/>
      <c r="L218" s="227"/>
      <c r="M218" s="228"/>
      <c r="N218" s="229"/>
      <c r="O218" s="229"/>
      <c r="P218" s="230">
        <f>SUM(P219:P251)</f>
        <v>0</v>
      </c>
      <c r="Q218" s="229"/>
      <c r="R218" s="230">
        <f>SUM(R219:R251)</f>
        <v>7.3803000000000001</v>
      </c>
      <c r="S218" s="229"/>
      <c r="T218" s="231">
        <f>SUM(T219:T251)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2" t="s">
        <v>14</v>
      </c>
      <c r="AT218" s="233" t="s">
        <v>81</v>
      </c>
      <c r="AU218" s="233" t="s">
        <v>14</v>
      </c>
      <c r="AY218" s="232" t="s">
        <v>211</v>
      </c>
      <c r="BK218" s="234">
        <f>SUM(BK219:BK251)</f>
        <v>0</v>
      </c>
    </row>
    <row r="219" s="2" customFormat="1" ht="24" customHeight="1">
      <c r="A219" s="38"/>
      <c r="B219" s="39"/>
      <c r="C219" s="237" t="s">
        <v>342</v>
      </c>
      <c r="D219" s="237" t="s">
        <v>213</v>
      </c>
      <c r="E219" s="238" t="s">
        <v>343</v>
      </c>
      <c r="F219" s="239" t="s">
        <v>344</v>
      </c>
      <c r="G219" s="240" t="s">
        <v>104</v>
      </c>
      <c r="H219" s="241">
        <v>87.599999999999994</v>
      </c>
      <c r="I219" s="242"/>
      <c r="J219" s="243">
        <f>ROUND(I219*H219,2)</f>
        <v>0</v>
      </c>
      <c r="K219" s="239" t="s">
        <v>216</v>
      </c>
      <c r="L219" s="44"/>
      <c r="M219" s="244" t="s">
        <v>1</v>
      </c>
      <c r="N219" s="245" t="s">
        <v>47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217</v>
      </c>
      <c r="AT219" s="248" t="s">
        <v>213</v>
      </c>
      <c r="AU219" s="248" t="s">
        <v>91</v>
      </c>
      <c r="AY219" s="17" t="s">
        <v>211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14</v>
      </c>
      <c r="BK219" s="249">
        <f>ROUND(I219*H219,2)</f>
        <v>0</v>
      </c>
      <c r="BL219" s="17" t="s">
        <v>217</v>
      </c>
      <c r="BM219" s="248" t="s">
        <v>345</v>
      </c>
    </row>
    <row r="220" s="2" customFormat="1">
      <c r="A220" s="38"/>
      <c r="B220" s="39"/>
      <c r="C220" s="40"/>
      <c r="D220" s="252" t="s">
        <v>282</v>
      </c>
      <c r="E220" s="40"/>
      <c r="F220" s="273" t="s">
        <v>346</v>
      </c>
      <c r="G220" s="40"/>
      <c r="H220" s="40"/>
      <c r="I220" s="145"/>
      <c r="J220" s="40"/>
      <c r="K220" s="40"/>
      <c r="L220" s="44"/>
      <c r="M220" s="274"/>
      <c r="N220" s="27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282</v>
      </c>
      <c r="AU220" s="17" t="s">
        <v>91</v>
      </c>
    </row>
    <row r="221" s="13" customFormat="1">
      <c r="A221" s="13"/>
      <c r="B221" s="250"/>
      <c r="C221" s="251"/>
      <c r="D221" s="252" t="s">
        <v>219</v>
      </c>
      <c r="E221" s="253" t="s">
        <v>1</v>
      </c>
      <c r="F221" s="254" t="s">
        <v>150</v>
      </c>
      <c r="G221" s="251"/>
      <c r="H221" s="255">
        <v>87.599999999999994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1" t="s">
        <v>219</v>
      </c>
      <c r="AU221" s="261" t="s">
        <v>91</v>
      </c>
      <c r="AV221" s="13" t="s">
        <v>91</v>
      </c>
      <c r="AW221" s="13" t="s">
        <v>36</v>
      </c>
      <c r="AX221" s="13" t="s">
        <v>82</v>
      </c>
      <c r="AY221" s="261" t="s">
        <v>211</v>
      </c>
    </row>
    <row r="222" s="14" customFormat="1">
      <c r="A222" s="14"/>
      <c r="B222" s="262"/>
      <c r="C222" s="263"/>
      <c r="D222" s="252" t="s">
        <v>219</v>
      </c>
      <c r="E222" s="264" t="s">
        <v>1</v>
      </c>
      <c r="F222" s="265" t="s">
        <v>221</v>
      </c>
      <c r="G222" s="263"/>
      <c r="H222" s="266">
        <v>87.599999999999994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2" t="s">
        <v>219</v>
      </c>
      <c r="AU222" s="272" t="s">
        <v>91</v>
      </c>
      <c r="AV222" s="14" t="s">
        <v>217</v>
      </c>
      <c r="AW222" s="14" t="s">
        <v>36</v>
      </c>
      <c r="AX222" s="14" t="s">
        <v>14</v>
      </c>
      <c r="AY222" s="272" t="s">
        <v>211</v>
      </c>
    </row>
    <row r="223" s="2" customFormat="1" ht="36" customHeight="1">
      <c r="A223" s="38"/>
      <c r="B223" s="39"/>
      <c r="C223" s="237" t="s">
        <v>347</v>
      </c>
      <c r="D223" s="237" t="s">
        <v>213</v>
      </c>
      <c r="E223" s="238" t="s">
        <v>348</v>
      </c>
      <c r="F223" s="239" t="s">
        <v>349</v>
      </c>
      <c r="G223" s="240" t="s">
        <v>104</v>
      </c>
      <c r="H223" s="241">
        <v>2972</v>
      </c>
      <c r="I223" s="242"/>
      <c r="J223" s="243">
        <f>ROUND(I223*H223,2)</f>
        <v>0</v>
      </c>
      <c r="K223" s="239" t="s">
        <v>216</v>
      </c>
      <c r="L223" s="44"/>
      <c r="M223" s="244" t="s">
        <v>1</v>
      </c>
      <c r="N223" s="245" t="s">
        <v>47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217</v>
      </c>
      <c r="AT223" s="248" t="s">
        <v>213</v>
      </c>
      <c r="AU223" s="248" t="s">
        <v>91</v>
      </c>
      <c r="AY223" s="17" t="s">
        <v>211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14</v>
      </c>
      <c r="BK223" s="249">
        <f>ROUND(I223*H223,2)</f>
        <v>0</v>
      </c>
      <c r="BL223" s="17" t="s">
        <v>217</v>
      </c>
      <c r="BM223" s="248" t="s">
        <v>350</v>
      </c>
    </row>
    <row r="224" s="13" customFormat="1">
      <c r="A224" s="13"/>
      <c r="B224" s="250"/>
      <c r="C224" s="251"/>
      <c r="D224" s="252" t="s">
        <v>219</v>
      </c>
      <c r="E224" s="253" t="s">
        <v>1</v>
      </c>
      <c r="F224" s="254" t="s">
        <v>351</v>
      </c>
      <c r="G224" s="251"/>
      <c r="H224" s="255">
        <v>2972</v>
      </c>
      <c r="I224" s="256"/>
      <c r="J224" s="251"/>
      <c r="K224" s="251"/>
      <c r="L224" s="257"/>
      <c r="M224" s="258"/>
      <c r="N224" s="259"/>
      <c r="O224" s="259"/>
      <c r="P224" s="259"/>
      <c r="Q224" s="259"/>
      <c r="R224" s="259"/>
      <c r="S224" s="259"/>
      <c r="T224" s="26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1" t="s">
        <v>219</v>
      </c>
      <c r="AU224" s="261" t="s">
        <v>91</v>
      </c>
      <c r="AV224" s="13" t="s">
        <v>91</v>
      </c>
      <c r="AW224" s="13" t="s">
        <v>36</v>
      </c>
      <c r="AX224" s="13" t="s">
        <v>82</v>
      </c>
      <c r="AY224" s="261" t="s">
        <v>211</v>
      </c>
    </row>
    <row r="225" s="14" customFormat="1">
      <c r="A225" s="14"/>
      <c r="B225" s="262"/>
      <c r="C225" s="263"/>
      <c r="D225" s="252" t="s">
        <v>219</v>
      </c>
      <c r="E225" s="264" t="s">
        <v>1</v>
      </c>
      <c r="F225" s="265" t="s">
        <v>221</v>
      </c>
      <c r="G225" s="263"/>
      <c r="H225" s="266">
        <v>2972</v>
      </c>
      <c r="I225" s="267"/>
      <c r="J225" s="263"/>
      <c r="K225" s="263"/>
      <c r="L225" s="268"/>
      <c r="M225" s="269"/>
      <c r="N225" s="270"/>
      <c r="O225" s="270"/>
      <c r="P225" s="270"/>
      <c r="Q225" s="270"/>
      <c r="R225" s="270"/>
      <c r="S225" s="270"/>
      <c r="T225" s="27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2" t="s">
        <v>219</v>
      </c>
      <c r="AU225" s="272" t="s">
        <v>91</v>
      </c>
      <c r="AV225" s="14" t="s">
        <v>217</v>
      </c>
      <c r="AW225" s="14" t="s">
        <v>36</v>
      </c>
      <c r="AX225" s="14" t="s">
        <v>14</v>
      </c>
      <c r="AY225" s="272" t="s">
        <v>211</v>
      </c>
    </row>
    <row r="226" s="2" customFormat="1" ht="36" customHeight="1">
      <c r="A226" s="38"/>
      <c r="B226" s="39"/>
      <c r="C226" s="237" t="s">
        <v>169</v>
      </c>
      <c r="D226" s="237" t="s">
        <v>213</v>
      </c>
      <c r="E226" s="238" t="s">
        <v>352</v>
      </c>
      <c r="F226" s="239" t="s">
        <v>353</v>
      </c>
      <c r="G226" s="240" t="s">
        <v>104</v>
      </c>
      <c r="H226" s="241">
        <v>87.599999999999994</v>
      </c>
      <c r="I226" s="242"/>
      <c r="J226" s="243">
        <f>ROUND(I226*H226,2)</f>
        <v>0</v>
      </c>
      <c r="K226" s="239" t="s">
        <v>216</v>
      </c>
      <c r="L226" s="44"/>
      <c r="M226" s="244" t="s">
        <v>1</v>
      </c>
      <c r="N226" s="245" t="s">
        <v>47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217</v>
      </c>
      <c r="AT226" s="248" t="s">
        <v>213</v>
      </c>
      <c r="AU226" s="248" t="s">
        <v>91</v>
      </c>
      <c r="AY226" s="17" t="s">
        <v>211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14</v>
      </c>
      <c r="BK226" s="249">
        <f>ROUND(I226*H226,2)</f>
        <v>0</v>
      </c>
      <c r="BL226" s="17" t="s">
        <v>217</v>
      </c>
      <c r="BM226" s="248" t="s">
        <v>354</v>
      </c>
    </row>
    <row r="227" s="13" customFormat="1">
      <c r="A227" s="13"/>
      <c r="B227" s="250"/>
      <c r="C227" s="251"/>
      <c r="D227" s="252" t="s">
        <v>219</v>
      </c>
      <c r="E227" s="253" t="s">
        <v>1</v>
      </c>
      <c r="F227" s="254" t="s">
        <v>150</v>
      </c>
      <c r="G227" s="251"/>
      <c r="H227" s="255">
        <v>87.599999999999994</v>
      </c>
      <c r="I227" s="256"/>
      <c r="J227" s="251"/>
      <c r="K227" s="251"/>
      <c r="L227" s="257"/>
      <c r="M227" s="258"/>
      <c r="N227" s="259"/>
      <c r="O227" s="259"/>
      <c r="P227" s="259"/>
      <c r="Q227" s="259"/>
      <c r="R227" s="259"/>
      <c r="S227" s="259"/>
      <c r="T227" s="26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1" t="s">
        <v>219</v>
      </c>
      <c r="AU227" s="261" t="s">
        <v>91</v>
      </c>
      <c r="AV227" s="13" t="s">
        <v>91</v>
      </c>
      <c r="AW227" s="13" t="s">
        <v>36</v>
      </c>
      <c r="AX227" s="13" t="s">
        <v>82</v>
      </c>
      <c r="AY227" s="261" t="s">
        <v>211</v>
      </c>
    </row>
    <row r="228" s="14" customFormat="1">
      <c r="A228" s="14"/>
      <c r="B228" s="262"/>
      <c r="C228" s="263"/>
      <c r="D228" s="252" t="s">
        <v>219</v>
      </c>
      <c r="E228" s="264" t="s">
        <v>1</v>
      </c>
      <c r="F228" s="265" t="s">
        <v>221</v>
      </c>
      <c r="G228" s="263"/>
      <c r="H228" s="266">
        <v>87.599999999999994</v>
      </c>
      <c r="I228" s="267"/>
      <c r="J228" s="263"/>
      <c r="K228" s="263"/>
      <c r="L228" s="268"/>
      <c r="M228" s="269"/>
      <c r="N228" s="270"/>
      <c r="O228" s="270"/>
      <c r="P228" s="270"/>
      <c r="Q228" s="270"/>
      <c r="R228" s="270"/>
      <c r="S228" s="270"/>
      <c r="T228" s="27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2" t="s">
        <v>219</v>
      </c>
      <c r="AU228" s="272" t="s">
        <v>91</v>
      </c>
      <c r="AV228" s="14" t="s">
        <v>217</v>
      </c>
      <c r="AW228" s="14" t="s">
        <v>36</v>
      </c>
      <c r="AX228" s="14" t="s">
        <v>14</v>
      </c>
      <c r="AY228" s="272" t="s">
        <v>211</v>
      </c>
    </row>
    <row r="229" s="2" customFormat="1" ht="24" customHeight="1">
      <c r="A229" s="38"/>
      <c r="B229" s="39"/>
      <c r="C229" s="237" t="s">
        <v>355</v>
      </c>
      <c r="D229" s="237" t="s">
        <v>213</v>
      </c>
      <c r="E229" s="238" t="s">
        <v>356</v>
      </c>
      <c r="F229" s="239" t="s">
        <v>357</v>
      </c>
      <c r="G229" s="240" t="s">
        <v>104</v>
      </c>
      <c r="H229" s="241">
        <v>2972</v>
      </c>
      <c r="I229" s="242"/>
      <c r="J229" s="243">
        <f>ROUND(I229*H229,2)</f>
        <v>0</v>
      </c>
      <c r="K229" s="239" t="s">
        <v>1</v>
      </c>
      <c r="L229" s="44"/>
      <c r="M229" s="244" t="s">
        <v>1</v>
      </c>
      <c r="N229" s="245" t="s">
        <v>47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217</v>
      </c>
      <c r="AT229" s="248" t="s">
        <v>213</v>
      </c>
      <c r="AU229" s="248" t="s">
        <v>91</v>
      </c>
      <c r="AY229" s="17" t="s">
        <v>211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14</v>
      </c>
      <c r="BK229" s="249">
        <f>ROUND(I229*H229,2)</f>
        <v>0</v>
      </c>
      <c r="BL229" s="17" t="s">
        <v>217</v>
      </c>
      <c r="BM229" s="248" t="s">
        <v>358</v>
      </c>
    </row>
    <row r="230" s="2" customFormat="1">
      <c r="A230" s="38"/>
      <c r="B230" s="39"/>
      <c r="C230" s="40"/>
      <c r="D230" s="252" t="s">
        <v>282</v>
      </c>
      <c r="E230" s="40"/>
      <c r="F230" s="273" t="s">
        <v>359</v>
      </c>
      <c r="G230" s="40"/>
      <c r="H230" s="40"/>
      <c r="I230" s="145"/>
      <c r="J230" s="40"/>
      <c r="K230" s="40"/>
      <c r="L230" s="44"/>
      <c r="M230" s="274"/>
      <c r="N230" s="27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282</v>
      </c>
      <c r="AU230" s="17" t="s">
        <v>91</v>
      </c>
    </row>
    <row r="231" s="13" customFormat="1">
      <c r="A231" s="13"/>
      <c r="B231" s="250"/>
      <c r="C231" s="251"/>
      <c r="D231" s="252" t="s">
        <v>219</v>
      </c>
      <c r="E231" s="253" t="s">
        <v>1</v>
      </c>
      <c r="F231" s="254" t="s">
        <v>351</v>
      </c>
      <c r="G231" s="251"/>
      <c r="H231" s="255">
        <v>2972</v>
      </c>
      <c r="I231" s="256"/>
      <c r="J231" s="251"/>
      <c r="K231" s="251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219</v>
      </c>
      <c r="AU231" s="261" t="s">
        <v>91</v>
      </c>
      <c r="AV231" s="13" t="s">
        <v>91</v>
      </c>
      <c r="AW231" s="13" t="s">
        <v>36</v>
      </c>
      <c r="AX231" s="13" t="s">
        <v>82</v>
      </c>
      <c r="AY231" s="261" t="s">
        <v>211</v>
      </c>
    </row>
    <row r="232" s="14" customFormat="1">
      <c r="A232" s="14"/>
      <c r="B232" s="262"/>
      <c r="C232" s="263"/>
      <c r="D232" s="252" t="s">
        <v>219</v>
      </c>
      <c r="E232" s="264" t="s">
        <v>1</v>
      </c>
      <c r="F232" s="265" t="s">
        <v>221</v>
      </c>
      <c r="G232" s="263"/>
      <c r="H232" s="266">
        <v>2972</v>
      </c>
      <c r="I232" s="267"/>
      <c r="J232" s="263"/>
      <c r="K232" s="263"/>
      <c r="L232" s="268"/>
      <c r="M232" s="269"/>
      <c r="N232" s="270"/>
      <c r="O232" s="270"/>
      <c r="P232" s="270"/>
      <c r="Q232" s="270"/>
      <c r="R232" s="270"/>
      <c r="S232" s="270"/>
      <c r="T232" s="27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2" t="s">
        <v>219</v>
      </c>
      <c r="AU232" s="272" t="s">
        <v>91</v>
      </c>
      <c r="AV232" s="14" t="s">
        <v>217</v>
      </c>
      <c r="AW232" s="14" t="s">
        <v>36</v>
      </c>
      <c r="AX232" s="14" t="s">
        <v>14</v>
      </c>
      <c r="AY232" s="272" t="s">
        <v>211</v>
      </c>
    </row>
    <row r="233" s="2" customFormat="1" ht="24" customHeight="1">
      <c r="A233" s="38"/>
      <c r="B233" s="39"/>
      <c r="C233" s="237" t="s">
        <v>360</v>
      </c>
      <c r="D233" s="237" t="s">
        <v>213</v>
      </c>
      <c r="E233" s="238" t="s">
        <v>361</v>
      </c>
      <c r="F233" s="239" t="s">
        <v>362</v>
      </c>
      <c r="G233" s="240" t="s">
        <v>104</v>
      </c>
      <c r="H233" s="241">
        <v>636.60000000000002</v>
      </c>
      <c r="I233" s="242"/>
      <c r="J233" s="243">
        <f>ROUND(I233*H233,2)</f>
        <v>0</v>
      </c>
      <c r="K233" s="239" t="s">
        <v>216</v>
      </c>
      <c r="L233" s="44"/>
      <c r="M233" s="244" t="s">
        <v>1</v>
      </c>
      <c r="N233" s="245" t="s">
        <v>47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217</v>
      </c>
      <c r="AT233" s="248" t="s">
        <v>213</v>
      </c>
      <c r="AU233" s="248" t="s">
        <v>91</v>
      </c>
      <c r="AY233" s="17" t="s">
        <v>211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14</v>
      </c>
      <c r="BK233" s="249">
        <f>ROUND(I233*H233,2)</f>
        <v>0</v>
      </c>
      <c r="BL233" s="17" t="s">
        <v>217</v>
      </c>
      <c r="BM233" s="248" t="s">
        <v>363</v>
      </c>
    </row>
    <row r="234" s="13" customFormat="1">
      <c r="A234" s="13"/>
      <c r="B234" s="250"/>
      <c r="C234" s="251"/>
      <c r="D234" s="252" t="s">
        <v>219</v>
      </c>
      <c r="E234" s="253" t="s">
        <v>1</v>
      </c>
      <c r="F234" s="254" t="s">
        <v>364</v>
      </c>
      <c r="G234" s="251"/>
      <c r="H234" s="255">
        <v>636.60000000000002</v>
      </c>
      <c r="I234" s="256"/>
      <c r="J234" s="251"/>
      <c r="K234" s="251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219</v>
      </c>
      <c r="AU234" s="261" t="s">
        <v>91</v>
      </c>
      <c r="AV234" s="13" t="s">
        <v>91</v>
      </c>
      <c r="AW234" s="13" t="s">
        <v>36</v>
      </c>
      <c r="AX234" s="13" t="s">
        <v>82</v>
      </c>
      <c r="AY234" s="261" t="s">
        <v>211</v>
      </c>
    </row>
    <row r="235" s="14" customFormat="1">
      <c r="A235" s="14"/>
      <c r="B235" s="262"/>
      <c r="C235" s="263"/>
      <c r="D235" s="252" t="s">
        <v>219</v>
      </c>
      <c r="E235" s="264" t="s">
        <v>1</v>
      </c>
      <c r="F235" s="265" t="s">
        <v>221</v>
      </c>
      <c r="G235" s="263"/>
      <c r="H235" s="266">
        <v>636.60000000000002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2" t="s">
        <v>219</v>
      </c>
      <c r="AU235" s="272" t="s">
        <v>91</v>
      </c>
      <c r="AV235" s="14" t="s">
        <v>217</v>
      </c>
      <c r="AW235" s="14" t="s">
        <v>36</v>
      </c>
      <c r="AX235" s="14" t="s">
        <v>14</v>
      </c>
      <c r="AY235" s="272" t="s">
        <v>211</v>
      </c>
    </row>
    <row r="236" s="2" customFormat="1" ht="24" customHeight="1">
      <c r="A236" s="38"/>
      <c r="B236" s="39"/>
      <c r="C236" s="237" t="s">
        <v>365</v>
      </c>
      <c r="D236" s="237" t="s">
        <v>213</v>
      </c>
      <c r="E236" s="238" t="s">
        <v>366</v>
      </c>
      <c r="F236" s="239" t="s">
        <v>367</v>
      </c>
      <c r="G236" s="240" t="s">
        <v>104</v>
      </c>
      <c r="H236" s="241">
        <v>4246</v>
      </c>
      <c r="I236" s="242"/>
      <c r="J236" s="243">
        <f>ROUND(I236*H236,2)</f>
        <v>0</v>
      </c>
      <c r="K236" s="239" t="s">
        <v>216</v>
      </c>
      <c r="L236" s="44"/>
      <c r="M236" s="244" t="s">
        <v>1</v>
      </c>
      <c r="N236" s="245" t="s">
        <v>47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217</v>
      </c>
      <c r="AT236" s="248" t="s">
        <v>213</v>
      </c>
      <c r="AU236" s="248" t="s">
        <v>91</v>
      </c>
      <c r="AY236" s="17" t="s">
        <v>211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14</v>
      </c>
      <c r="BK236" s="249">
        <f>ROUND(I236*H236,2)</f>
        <v>0</v>
      </c>
      <c r="BL236" s="17" t="s">
        <v>217</v>
      </c>
      <c r="BM236" s="248" t="s">
        <v>368</v>
      </c>
    </row>
    <row r="237" s="13" customFormat="1">
      <c r="A237" s="13"/>
      <c r="B237" s="250"/>
      <c r="C237" s="251"/>
      <c r="D237" s="252" t="s">
        <v>219</v>
      </c>
      <c r="E237" s="253" t="s">
        <v>1</v>
      </c>
      <c r="F237" s="254" t="s">
        <v>132</v>
      </c>
      <c r="G237" s="251"/>
      <c r="H237" s="255">
        <v>4246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219</v>
      </c>
      <c r="AU237" s="261" t="s">
        <v>91</v>
      </c>
      <c r="AV237" s="13" t="s">
        <v>91</v>
      </c>
      <c r="AW237" s="13" t="s">
        <v>36</v>
      </c>
      <c r="AX237" s="13" t="s">
        <v>82</v>
      </c>
      <c r="AY237" s="261" t="s">
        <v>211</v>
      </c>
    </row>
    <row r="238" s="14" customFormat="1">
      <c r="A238" s="14"/>
      <c r="B238" s="262"/>
      <c r="C238" s="263"/>
      <c r="D238" s="252" t="s">
        <v>219</v>
      </c>
      <c r="E238" s="264" t="s">
        <v>1</v>
      </c>
      <c r="F238" s="265" t="s">
        <v>221</v>
      </c>
      <c r="G238" s="263"/>
      <c r="H238" s="266">
        <v>4246</v>
      </c>
      <c r="I238" s="267"/>
      <c r="J238" s="263"/>
      <c r="K238" s="263"/>
      <c r="L238" s="268"/>
      <c r="M238" s="269"/>
      <c r="N238" s="270"/>
      <c r="O238" s="270"/>
      <c r="P238" s="270"/>
      <c r="Q238" s="270"/>
      <c r="R238" s="270"/>
      <c r="S238" s="270"/>
      <c r="T238" s="27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2" t="s">
        <v>219</v>
      </c>
      <c r="AU238" s="272" t="s">
        <v>91</v>
      </c>
      <c r="AV238" s="14" t="s">
        <v>217</v>
      </c>
      <c r="AW238" s="14" t="s">
        <v>36</v>
      </c>
      <c r="AX238" s="14" t="s">
        <v>14</v>
      </c>
      <c r="AY238" s="272" t="s">
        <v>211</v>
      </c>
    </row>
    <row r="239" s="2" customFormat="1" ht="24" customHeight="1">
      <c r="A239" s="38"/>
      <c r="B239" s="39"/>
      <c r="C239" s="237" t="s">
        <v>369</v>
      </c>
      <c r="D239" s="237" t="s">
        <v>213</v>
      </c>
      <c r="E239" s="238" t="s">
        <v>370</v>
      </c>
      <c r="F239" s="239" t="s">
        <v>371</v>
      </c>
      <c r="G239" s="240" t="s">
        <v>104</v>
      </c>
      <c r="H239" s="241">
        <v>7218</v>
      </c>
      <c r="I239" s="242"/>
      <c r="J239" s="243">
        <f>ROUND(I239*H239,2)</f>
        <v>0</v>
      </c>
      <c r="K239" s="239" t="s">
        <v>216</v>
      </c>
      <c r="L239" s="44"/>
      <c r="M239" s="244" t="s">
        <v>1</v>
      </c>
      <c r="N239" s="245" t="s">
        <v>47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217</v>
      </c>
      <c r="AT239" s="248" t="s">
        <v>213</v>
      </c>
      <c r="AU239" s="248" t="s">
        <v>91</v>
      </c>
      <c r="AY239" s="17" t="s">
        <v>211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14</v>
      </c>
      <c r="BK239" s="249">
        <f>ROUND(I239*H239,2)</f>
        <v>0</v>
      </c>
      <c r="BL239" s="17" t="s">
        <v>217</v>
      </c>
      <c r="BM239" s="248" t="s">
        <v>372</v>
      </c>
    </row>
    <row r="240" s="13" customFormat="1">
      <c r="A240" s="13"/>
      <c r="B240" s="250"/>
      <c r="C240" s="251"/>
      <c r="D240" s="252" t="s">
        <v>219</v>
      </c>
      <c r="E240" s="253" t="s">
        <v>1</v>
      </c>
      <c r="F240" s="254" t="s">
        <v>132</v>
      </c>
      <c r="G240" s="251"/>
      <c r="H240" s="255">
        <v>4246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219</v>
      </c>
      <c r="AU240" s="261" t="s">
        <v>91</v>
      </c>
      <c r="AV240" s="13" t="s">
        <v>91</v>
      </c>
      <c r="AW240" s="13" t="s">
        <v>36</v>
      </c>
      <c r="AX240" s="13" t="s">
        <v>82</v>
      </c>
      <c r="AY240" s="261" t="s">
        <v>211</v>
      </c>
    </row>
    <row r="241" s="13" customFormat="1">
      <c r="A241" s="13"/>
      <c r="B241" s="250"/>
      <c r="C241" s="251"/>
      <c r="D241" s="252" t="s">
        <v>219</v>
      </c>
      <c r="E241" s="253" t="s">
        <v>1</v>
      </c>
      <c r="F241" s="254" t="s">
        <v>351</v>
      </c>
      <c r="G241" s="251"/>
      <c r="H241" s="255">
        <v>2972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219</v>
      </c>
      <c r="AU241" s="261" t="s">
        <v>91</v>
      </c>
      <c r="AV241" s="13" t="s">
        <v>91</v>
      </c>
      <c r="AW241" s="13" t="s">
        <v>36</v>
      </c>
      <c r="AX241" s="13" t="s">
        <v>82</v>
      </c>
      <c r="AY241" s="261" t="s">
        <v>211</v>
      </c>
    </row>
    <row r="242" s="14" customFormat="1">
      <c r="A242" s="14"/>
      <c r="B242" s="262"/>
      <c r="C242" s="263"/>
      <c r="D242" s="252" t="s">
        <v>219</v>
      </c>
      <c r="E242" s="264" t="s">
        <v>1</v>
      </c>
      <c r="F242" s="265" t="s">
        <v>221</v>
      </c>
      <c r="G242" s="263"/>
      <c r="H242" s="266">
        <v>7218</v>
      </c>
      <c r="I242" s="267"/>
      <c r="J242" s="263"/>
      <c r="K242" s="263"/>
      <c r="L242" s="268"/>
      <c r="M242" s="269"/>
      <c r="N242" s="270"/>
      <c r="O242" s="270"/>
      <c r="P242" s="270"/>
      <c r="Q242" s="270"/>
      <c r="R242" s="270"/>
      <c r="S242" s="270"/>
      <c r="T242" s="27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2" t="s">
        <v>219</v>
      </c>
      <c r="AU242" s="272" t="s">
        <v>91</v>
      </c>
      <c r="AV242" s="14" t="s">
        <v>217</v>
      </c>
      <c r="AW242" s="14" t="s">
        <v>36</v>
      </c>
      <c r="AX242" s="14" t="s">
        <v>14</v>
      </c>
      <c r="AY242" s="272" t="s">
        <v>211</v>
      </c>
    </row>
    <row r="243" s="2" customFormat="1" ht="36" customHeight="1">
      <c r="A243" s="38"/>
      <c r="B243" s="39"/>
      <c r="C243" s="237" t="s">
        <v>373</v>
      </c>
      <c r="D243" s="237" t="s">
        <v>213</v>
      </c>
      <c r="E243" s="238" t="s">
        <v>374</v>
      </c>
      <c r="F243" s="239" t="s">
        <v>375</v>
      </c>
      <c r="G243" s="240" t="s">
        <v>104</v>
      </c>
      <c r="H243" s="241">
        <v>4246</v>
      </c>
      <c r="I243" s="242"/>
      <c r="J243" s="243">
        <f>ROUND(I243*H243,2)</f>
        <v>0</v>
      </c>
      <c r="K243" s="239" t="s">
        <v>1</v>
      </c>
      <c r="L243" s="44"/>
      <c r="M243" s="244" t="s">
        <v>1</v>
      </c>
      <c r="N243" s="245" t="s">
        <v>47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217</v>
      </c>
      <c r="AT243" s="248" t="s">
        <v>213</v>
      </c>
      <c r="AU243" s="248" t="s">
        <v>91</v>
      </c>
      <c r="AY243" s="17" t="s">
        <v>211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14</v>
      </c>
      <c r="BK243" s="249">
        <f>ROUND(I243*H243,2)</f>
        <v>0</v>
      </c>
      <c r="BL243" s="17" t="s">
        <v>217</v>
      </c>
      <c r="BM243" s="248" t="s">
        <v>376</v>
      </c>
    </row>
    <row r="244" s="13" customFormat="1">
      <c r="A244" s="13"/>
      <c r="B244" s="250"/>
      <c r="C244" s="251"/>
      <c r="D244" s="252" t="s">
        <v>219</v>
      </c>
      <c r="E244" s="253" t="s">
        <v>1</v>
      </c>
      <c r="F244" s="254" t="s">
        <v>132</v>
      </c>
      <c r="G244" s="251"/>
      <c r="H244" s="255">
        <v>4246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219</v>
      </c>
      <c r="AU244" s="261" t="s">
        <v>91</v>
      </c>
      <c r="AV244" s="13" t="s">
        <v>91</v>
      </c>
      <c r="AW244" s="13" t="s">
        <v>36</v>
      </c>
      <c r="AX244" s="13" t="s">
        <v>82</v>
      </c>
      <c r="AY244" s="261" t="s">
        <v>211</v>
      </c>
    </row>
    <row r="245" s="14" customFormat="1">
      <c r="A245" s="14"/>
      <c r="B245" s="262"/>
      <c r="C245" s="263"/>
      <c r="D245" s="252" t="s">
        <v>219</v>
      </c>
      <c r="E245" s="264" t="s">
        <v>1</v>
      </c>
      <c r="F245" s="265" t="s">
        <v>221</v>
      </c>
      <c r="G245" s="263"/>
      <c r="H245" s="266">
        <v>4246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2" t="s">
        <v>219</v>
      </c>
      <c r="AU245" s="272" t="s">
        <v>91</v>
      </c>
      <c r="AV245" s="14" t="s">
        <v>217</v>
      </c>
      <c r="AW245" s="14" t="s">
        <v>36</v>
      </c>
      <c r="AX245" s="14" t="s">
        <v>14</v>
      </c>
      <c r="AY245" s="272" t="s">
        <v>211</v>
      </c>
    </row>
    <row r="246" s="2" customFormat="1" ht="36" customHeight="1">
      <c r="A246" s="38"/>
      <c r="B246" s="39"/>
      <c r="C246" s="237" t="s">
        <v>377</v>
      </c>
      <c r="D246" s="237" t="s">
        <v>213</v>
      </c>
      <c r="E246" s="238" t="s">
        <v>378</v>
      </c>
      <c r="F246" s="239" t="s">
        <v>379</v>
      </c>
      <c r="G246" s="240" t="s">
        <v>104</v>
      </c>
      <c r="H246" s="241">
        <v>4246</v>
      </c>
      <c r="I246" s="242"/>
      <c r="J246" s="243">
        <f>ROUND(I246*H246,2)</f>
        <v>0</v>
      </c>
      <c r="K246" s="239" t="s">
        <v>1</v>
      </c>
      <c r="L246" s="44"/>
      <c r="M246" s="244" t="s">
        <v>1</v>
      </c>
      <c r="N246" s="245" t="s">
        <v>47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217</v>
      </c>
      <c r="AT246" s="248" t="s">
        <v>213</v>
      </c>
      <c r="AU246" s="248" t="s">
        <v>91</v>
      </c>
      <c r="AY246" s="17" t="s">
        <v>211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14</v>
      </c>
      <c r="BK246" s="249">
        <f>ROUND(I246*H246,2)</f>
        <v>0</v>
      </c>
      <c r="BL246" s="17" t="s">
        <v>217</v>
      </c>
      <c r="BM246" s="248" t="s">
        <v>380</v>
      </c>
    </row>
    <row r="247" s="13" customFormat="1">
      <c r="A247" s="13"/>
      <c r="B247" s="250"/>
      <c r="C247" s="251"/>
      <c r="D247" s="252" t="s">
        <v>219</v>
      </c>
      <c r="E247" s="253" t="s">
        <v>1</v>
      </c>
      <c r="F247" s="254" t="s">
        <v>132</v>
      </c>
      <c r="G247" s="251"/>
      <c r="H247" s="255">
        <v>4246</v>
      </c>
      <c r="I247" s="256"/>
      <c r="J247" s="251"/>
      <c r="K247" s="251"/>
      <c r="L247" s="257"/>
      <c r="M247" s="258"/>
      <c r="N247" s="259"/>
      <c r="O247" s="259"/>
      <c r="P247" s="259"/>
      <c r="Q247" s="259"/>
      <c r="R247" s="259"/>
      <c r="S247" s="259"/>
      <c r="T247" s="26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1" t="s">
        <v>219</v>
      </c>
      <c r="AU247" s="261" t="s">
        <v>91</v>
      </c>
      <c r="AV247" s="13" t="s">
        <v>91</v>
      </c>
      <c r="AW247" s="13" t="s">
        <v>36</v>
      </c>
      <c r="AX247" s="13" t="s">
        <v>82</v>
      </c>
      <c r="AY247" s="261" t="s">
        <v>211</v>
      </c>
    </row>
    <row r="248" s="14" customFormat="1">
      <c r="A248" s="14"/>
      <c r="B248" s="262"/>
      <c r="C248" s="263"/>
      <c r="D248" s="252" t="s">
        <v>219</v>
      </c>
      <c r="E248" s="264" t="s">
        <v>1</v>
      </c>
      <c r="F248" s="265" t="s">
        <v>221</v>
      </c>
      <c r="G248" s="263"/>
      <c r="H248" s="266">
        <v>4246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2" t="s">
        <v>219</v>
      </c>
      <c r="AU248" s="272" t="s">
        <v>91</v>
      </c>
      <c r="AV248" s="14" t="s">
        <v>217</v>
      </c>
      <c r="AW248" s="14" t="s">
        <v>36</v>
      </c>
      <c r="AX248" s="14" t="s">
        <v>14</v>
      </c>
      <c r="AY248" s="272" t="s">
        <v>211</v>
      </c>
    </row>
    <row r="249" s="2" customFormat="1" ht="72" customHeight="1">
      <c r="A249" s="38"/>
      <c r="B249" s="39"/>
      <c r="C249" s="237" t="s">
        <v>381</v>
      </c>
      <c r="D249" s="237" t="s">
        <v>213</v>
      </c>
      <c r="E249" s="238" t="s">
        <v>382</v>
      </c>
      <c r="F249" s="239" t="s">
        <v>383</v>
      </c>
      <c r="G249" s="240" t="s">
        <v>104</v>
      </c>
      <c r="H249" s="241">
        <v>87.599999999999994</v>
      </c>
      <c r="I249" s="242"/>
      <c r="J249" s="243">
        <f>ROUND(I249*H249,2)</f>
        <v>0</v>
      </c>
      <c r="K249" s="239" t="s">
        <v>216</v>
      </c>
      <c r="L249" s="44"/>
      <c r="M249" s="244" t="s">
        <v>1</v>
      </c>
      <c r="N249" s="245" t="s">
        <v>47</v>
      </c>
      <c r="O249" s="91"/>
      <c r="P249" s="246">
        <f>O249*H249</f>
        <v>0</v>
      </c>
      <c r="Q249" s="246">
        <v>0.084250000000000005</v>
      </c>
      <c r="R249" s="246">
        <f>Q249*H249</f>
        <v>7.3803000000000001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217</v>
      </c>
      <c r="AT249" s="248" t="s">
        <v>213</v>
      </c>
      <c r="AU249" s="248" t="s">
        <v>91</v>
      </c>
      <c r="AY249" s="17" t="s">
        <v>211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14</v>
      </c>
      <c r="BK249" s="249">
        <f>ROUND(I249*H249,2)</f>
        <v>0</v>
      </c>
      <c r="BL249" s="17" t="s">
        <v>217</v>
      </c>
      <c r="BM249" s="248" t="s">
        <v>384</v>
      </c>
    </row>
    <row r="250" s="13" customFormat="1">
      <c r="A250" s="13"/>
      <c r="B250" s="250"/>
      <c r="C250" s="251"/>
      <c r="D250" s="252" t="s">
        <v>219</v>
      </c>
      <c r="E250" s="253" t="s">
        <v>1</v>
      </c>
      <c r="F250" s="254" t="s">
        <v>150</v>
      </c>
      <c r="G250" s="251"/>
      <c r="H250" s="255">
        <v>87.599999999999994</v>
      </c>
      <c r="I250" s="256"/>
      <c r="J250" s="251"/>
      <c r="K250" s="251"/>
      <c r="L250" s="257"/>
      <c r="M250" s="258"/>
      <c r="N250" s="259"/>
      <c r="O250" s="259"/>
      <c r="P250" s="259"/>
      <c r="Q250" s="259"/>
      <c r="R250" s="259"/>
      <c r="S250" s="259"/>
      <c r="T250" s="26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1" t="s">
        <v>219</v>
      </c>
      <c r="AU250" s="261" t="s">
        <v>91</v>
      </c>
      <c r="AV250" s="13" t="s">
        <v>91</v>
      </c>
      <c r="AW250" s="13" t="s">
        <v>36</v>
      </c>
      <c r="AX250" s="13" t="s">
        <v>82</v>
      </c>
      <c r="AY250" s="261" t="s">
        <v>211</v>
      </c>
    </row>
    <row r="251" s="14" customFormat="1">
      <c r="A251" s="14"/>
      <c r="B251" s="262"/>
      <c r="C251" s="263"/>
      <c r="D251" s="252" t="s">
        <v>219</v>
      </c>
      <c r="E251" s="264" t="s">
        <v>1</v>
      </c>
      <c r="F251" s="265" t="s">
        <v>221</v>
      </c>
      <c r="G251" s="263"/>
      <c r="H251" s="266">
        <v>87.599999999999994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2" t="s">
        <v>219</v>
      </c>
      <c r="AU251" s="272" t="s">
        <v>91</v>
      </c>
      <c r="AV251" s="14" t="s">
        <v>217</v>
      </c>
      <c r="AW251" s="14" t="s">
        <v>36</v>
      </c>
      <c r="AX251" s="14" t="s">
        <v>14</v>
      </c>
      <c r="AY251" s="272" t="s">
        <v>211</v>
      </c>
    </row>
    <row r="252" s="12" customFormat="1" ht="22.8" customHeight="1">
      <c r="A252" s="12"/>
      <c r="B252" s="221"/>
      <c r="C252" s="222"/>
      <c r="D252" s="223" t="s">
        <v>81</v>
      </c>
      <c r="E252" s="235" t="s">
        <v>261</v>
      </c>
      <c r="F252" s="235" t="s">
        <v>385</v>
      </c>
      <c r="G252" s="222"/>
      <c r="H252" s="222"/>
      <c r="I252" s="225"/>
      <c r="J252" s="236">
        <f>BK252</f>
        <v>0</v>
      </c>
      <c r="K252" s="222"/>
      <c r="L252" s="227"/>
      <c r="M252" s="228"/>
      <c r="N252" s="229"/>
      <c r="O252" s="229"/>
      <c r="P252" s="230">
        <f>SUM(P253:P283)</f>
        <v>0</v>
      </c>
      <c r="Q252" s="229"/>
      <c r="R252" s="230">
        <f>SUM(R253:R283)</f>
        <v>11.18498</v>
      </c>
      <c r="S252" s="229"/>
      <c r="T252" s="231">
        <f>SUM(T253:T283)</f>
        <v>1.05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2" t="s">
        <v>14</v>
      </c>
      <c r="AT252" s="233" t="s">
        <v>81</v>
      </c>
      <c r="AU252" s="233" t="s">
        <v>14</v>
      </c>
      <c r="AY252" s="232" t="s">
        <v>211</v>
      </c>
      <c r="BK252" s="234">
        <f>SUM(BK253:BK283)</f>
        <v>0</v>
      </c>
    </row>
    <row r="253" s="2" customFormat="1" ht="16.5" customHeight="1">
      <c r="A253" s="38"/>
      <c r="B253" s="39"/>
      <c r="C253" s="237" t="s">
        <v>386</v>
      </c>
      <c r="D253" s="237" t="s">
        <v>213</v>
      </c>
      <c r="E253" s="238" t="s">
        <v>387</v>
      </c>
      <c r="F253" s="239" t="s">
        <v>388</v>
      </c>
      <c r="G253" s="240" t="s">
        <v>389</v>
      </c>
      <c r="H253" s="241">
        <v>2</v>
      </c>
      <c r="I253" s="242"/>
      <c r="J253" s="243">
        <f>ROUND(I253*H253,2)</f>
        <v>0</v>
      </c>
      <c r="K253" s="239" t="s">
        <v>1</v>
      </c>
      <c r="L253" s="44"/>
      <c r="M253" s="244" t="s">
        <v>1</v>
      </c>
      <c r="N253" s="245" t="s">
        <v>47</v>
      </c>
      <c r="O253" s="91"/>
      <c r="P253" s="246">
        <f>O253*H253</f>
        <v>0</v>
      </c>
      <c r="Q253" s="246">
        <v>0.010999999999999999</v>
      </c>
      <c r="R253" s="246">
        <f>Q253*H253</f>
        <v>0.021999999999999999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217</v>
      </c>
      <c r="AT253" s="248" t="s">
        <v>213</v>
      </c>
      <c r="AU253" s="248" t="s">
        <v>91</v>
      </c>
      <c r="AY253" s="17" t="s">
        <v>211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14</v>
      </c>
      <c r="BK253" s="249">
        <f>ROUND(I253*H253,2)</f>
        <v>0</v>
      </c>
      <c r="BL253" s="17" t="s">
        <v>217</v>
      </c>
      <c r="BM253" s="248" t="s">
        <v>390</v>
      </c>
    </row>
    <row r="254" s="13" customFormat="1">
      <c r="A254" s="13"/>
      <c r="B254" s="250"/>
      <c r="C254" s="251"/>
      <c r="D254" s="252" t="s">
        <v>219</v>
      </c>
      <c r="E254" s="253" t="s">
        <v>1</v>
      </c>
      <c r="F254" s="254" t="s">
        <v>391</v>
      </c>
      <c r="G254" s="251"/>
      <c r="H254" s="255">
        <v>2</v>
      </c>
      <c r="I254" s="256"/>
      <c r="J254" s="251"/>
      <c r="K254" s="251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219</v>
      </c>
      <c r="AU254" s="261" t="s">
        <v>91</v>
      </c>
      <c r="AV254" s="13" t="s">
        <v>91</v>
      </c>
      <c r="AW254" s="13" t="s">
        <v>36</v>
      </c>
      <c r="AX254" s="13" t="s">
        <v>82</v>
      </c>
      <c r="AY254" s="261" t="s">
        <v>211</v>
      </c>
    </row>
    <row r="255" s="14" customFormat="1">
      <c r="A255" s="14"/>
      <c r="B255" s="262"/>
      <c r="C255" s="263"/>
      <c r="D255" s="252" t="s">
        <v>219</v>
      </c>
      <c r="E255" s="264" t="s">
        <v>1</v>
      </c>
      <c r="F255" s="265" t="s">
        <v>221</v>
      </c>
      <c r="G255" s="263"/>
      <c r="H255" s="266">
        <v>2</v>
      </c>
      <c r="I255" s="267"/>
      <c r="J255" s="263"/>
      <c r="K255" s="263"/>
      <c r="L255" s="268"/>
      <c r="M255" s="269"/>
      <c r="N255" s="270"/>
      <c r="O255" s="270"/>
      <c r="P255" s="270"/>
      <c r="Q255" s="270"/>
      <c r="R255" s="270"/>
      <c r="S255" s="270"/>
      <c r="T255" s="27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2" t="s">
        <v>219</v>
      </c>
      <c r="AU255" s="272" t="s">
        <v>91</v>
      </c>
      <c r="AV255" s="14" t="s">
        <v>217</v>
      </c>
      <c r="AW255" s="14" t="s">
        <v>36</v>
      </c>
      <c r="AX255" s="14" t="s">
        <v>14</v>
      </c>
      <c r="AY255" s="272" t="s">
        <v>211</v>
      </c>
    </row>
    <row r="256" s="2" customFormat="1" ht="24" customHeight="1">
      <c r="A256" s="38"/>
      <c r="B256" s="39"/>
      <c r="C256" s="237" t="s">
        <v>392</v>
      </c>
      <c r="D256" s="237" t="s">
        <v>213</v>
      </c>
      <c r="E256" s="238" t="s">
        <v>393</v>
      </c>
      <c r="F256" s="239" t="s">
        <v>394</v>
      </c>
      <c r="G256" s="240" t="s">
        <v>389</v>
      </c>
      <c r="H256" s="241">
        <v>2</v>
      </c>
      <c r="I256" s="242"/>
      <c r="J256" s="243">
        <f>ROUND(I256*H256,2)</f>
        <v>0</v>
      </c>
      <c r="K256" s="239" t="s">
        <v>216</v>
      </c>
      <c r="L256" s="44"/>
      <c r="M256" s="244" t="s">
        <v>1</v>
      </c>
      <c r="N256" s="245" t="s">
        <v>47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0.050000000000000003</v>
      </c>
      <c r="T256" s="247">
        <f>S256*H256</f>
        <v>0.10000000000000001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217</v>
      </c>
      <c r="AT256" s="248" t="s">
        <v>213</v>
      </c>
      <c r="AU256" s="248" t="s">
        <v>91</v>
      </c>
      <c r="AY256" s="17" t="s">
        <v>211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14</v>
      </c>
      <c r="BK256" s="249">
        <f>ROUND(I256*H256,2)</f>
        <v>0</v>
      </c>
      <c r="BL256" s="17" t="s">
        <v>217</v>
      </c>
      <c r="BM256" s="248" t="s">
        <v>395</v>
      </c>
    </row>
    <row r="257" s="13" customFormat="1">
      <c r="A257" s="13"/>
      <c r="B257" s="250"/>
      <c r="C257" s="251"/>
      <c r="D257" s="252" t="s">
        <v>219</v>
      </c>
      <c r="E257" s="253" t="s">
        <v>1</v>
      </c>
      <c r="F257" s="254" t="s">
        <v>396</v>
      </c>
      <c r="G257" s="251"/>
      <c r="H257" s="255">
        <v>2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1" t="s">
        <v>219</v>
      </c>
      <c r="AU257" s="261" t="s">
        <v>91</v>
      </c>
      <c r="AV257" s="13" t="s">
        <v>91</v>
      </c>
      <c r="AW257" s="13" t="s">
        <v>36</v>
      </c>
      <c r="AX257" s="13" t="s">
        <v>82</v>
      </c>
      <c r="AY257" s="261" t="s">
        <v>211</v>
      </c>
    </row>
    <row r="258" s="14" customFormat="1">
      <c r="A258" s="14"/>
      <c r="B258" s="262"/>
      <c r="C258" s="263"/>
      <c r="D258" s="252" t="s">
        <v>219</v>
      </c>
      <c r="E258" s="264" t="s">
        <v>1</v>
      </c>
      <c r="F258" s="265" t="s">
        <v>221</v>
      </c>
      <c r="G258" s="263"/>
      <c r="H258" s="266">
        <v>2</v>
      </c>
      <c r="I258" s="267"/>
      <c r="J258" s="263"/>
      <c r="K258" s="263"/>
      <c r="L258" s="268"/>
      <c r="M258" s="269"/>
      <c r="N258" s="270"/>
      <c r="O258" s="270"/>
      <c r="P258" s="270"/>
      <c r="Q258" s="270"/>
      <c r="R258" s="270"/>
      <c r="S258" s="270"/>
      <c r="T258" s="27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2" t="s">
        <v>219</v>
      </c>
      <c r="AU258" s="272" t="s">
        <v>91</v>
      </c>
      <c r="AV258" s="14" t="s">
        <v>217</v>
      </c>
      <c r="AW258" s="14" t="s">
        <v>36</v>
      </c>
      <c r="AX258" s="14" t="s">
        <v>14</v>
      </c>
      <c r="AY258" s="272" t="s">
        <v>211</v>
      </c>
    </row>
    <row r="259" s="2" customFormat="1" ht="24" customHeight="1">
      <c r="A259" s="38"/>
      <c r="B259" s="39"/>
      <c r="C259" s="237" t="s">
        <v>397</v>
      </c>
      <c r="D259" s="237" t="s">
        <v>213</v>
      </c>
      <c r="E259" s="238" t="s">
        <v>398</v>
      </c>
      <c r="F259" s="239" t="s">
        <v>399</v>
      </c>
      <c r="G259" s="240" t="s">
        <v>389</v>
      </c>
      <c r="H259" s="241">
        <v>1</v>
      </c>
      <c r="I259" s="242"/>
      <c r="J259" s="243">
        <f>ROUND(I259*H259,2)</f>
        <v>0</v>
      </c>
      <c r="K259" s="239" t="s">
        <v>216</v>
      </c>
      <c r="L259" s="44"/>
      <c r="M259" s="244" t="s">
        <v>1</v>
      </c>
      <c r="N259" s="245" t="s">
        <v>47</v>
      </c>
      <c r="O259" s="91"/>
      <c r="P259" s="246">
        <f>O259*H259</f>
        <v>0</v>
      </c>
      <c r="Q259" s="246">
        <v>0</v>
      </c>
      <c r="R259" s="246">
        <f>Q259*H259</f>
        <v>0</v>
      </c>
      <c r="S259" s="246">
        <v>0.14999999999999999</v>
      </c>
      <c r="T259" s="247">
        <f>S259*H259</f>
        <v>0.14999999999999999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217</v>
      </c>
      <c r="AT259" s="248" t="s">
        <v>213</v>
      </c>
      <c r="AU259" s="248" t="s">
        <v>91</v>
      </c>
      <c r="AY259" s="17" t="s">
        <v>211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14</v>
      </c>
      <c r="BK259" s="249">
        <f>ROUND(I259*H259,2)</f>
        <v>0</v>
      </c>
      <c r="BL259" s="17" t="s">
        <v>217</v>
      </c>
      <c r="BM259" s="248" t="s">
        <v>400</v>
      </c>
    </row>
    <row r="260" s="13" customFormat="1">
      <c r="A260" s="13"/>
      <c r="B260" s="250"/>
      <c r="C260" s="251"/>
      <c r="D260" s="252" t="s">
        <v>219</v>
      </c>
      <c r="E260" s="253" t="s">
        <v>1</v>
      </c>
      <c r="F260" s="254" t="s">
        <v>401</v>
      </c>
      <c r="G260" s="251"/>
      <c r="H260" s="255">
        <v>1</v>
      </c>
      <c r="I260" s="256"/>
      <c r="J260" s="251"/>
      <c r="K260" s="251"/>
      <c r="L260" s="257"/>
      <c r="M260" s="258"/>
      <c r="N260" s="259"/>
      <c r="O260" s="259"/>
      <c r="P260" s="259"/>
      <c r="Q260" s="259"/>
      <c r="R260" s="259"/>
      <c r="S260" s="259"/>
      <c r="T260" s="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1" t="s">
        <v>219</v>
      </c>
      <c r="AU260" s="261" t="s">
        <v>91</v>
      </c>
      <c r="AV260" s="13" t="s">
        <v>91</v>
      </c>
      <c r="AW260" s="13" t="s">
        <v>36</v>
      </c>
      <c r="AX260" s="13" t="s">
        <v>82</v>
      </c>
      <c r="AY260" s="261" t="s">
        <v>211</v>
      </c>
    </row>
    <row r="261" s="14" customFormat="1">
      <c r="A261" s="14"/>
      <c r="B261" s="262"/>
      <c r="C261" s="263"/>
      <c r="D261" s="252" t="s">
        <v>219</v>
      </c>
      <c r="E261" s="264" t="s">
        <v>1</v>
      </c>
      <c r="F261" s="265" t="s">
        <v>221</v>
      </c>
      <c r="G261" s="263"/>
      <c r="H261" s="266">
        <v>1</v>
      </c>
      <c r="I261" s="267"/>
      <c r="J261" s="263"/>
      <c r="K261" s="263"/>
      <c r="L261" s="268"/>
      <c r="M261" s="269"/>
      <c r="N261" s="270"/>
      <c r="O261" s="270"/>
      <c r="P261" s="270"/>
      <c r="Q261" s="270"/>
      <c r="R261" s="270"/>
      <c r="S261" s="270"/>
      <c r="T261" s="27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2" t="s">
        <v>219</v>
      </c>
      <c r="AU261" s="272" t="s">
        <v>91</v>
      </c>
      <c r="AV261" s="14" t="s">
        <v>217</v>
      </c>
      <c r="AW261" s="14" t="s">
        <v>36</v>
      </c>
      <c r="AX261" s="14" t="s">
        <v>14</v>
      </c>
      <c r="AY261" s="272" t="s">
        <v>211</v>
      </c>
    </row>
    <row r="262" s="2" customFormat="1" ht="24" customHeight="1">
      <c r="A262" s="38"/>
      <c r="B262" s="39"/>
      <c r="C262" s="237" t="s">
        <v>402</v>
      </c>
      <c r="D262" s="237" t="s">
        <v>213</v>
      </c>
      <c r="E262" s="238" t="s">
        <v>403</v>
      </c>
      <c r="F262" s="239" t="s">
        <v>404</v>
      </c>
      <c r="G262" s="240" t="s">
        <v>389</v>
      </c>
      <c r="H262" s="241">
        <v>8</v>
      </c>
      <c r="I262" s="242"/>
      <c r="J262" s="243">
        <f>ROUND(I262*H262,2)</f>
        <v>0</v>
      </c>
      <c r="K262" s="239" t="s">
        <v>216</v>
      </c>
      <c r="L262" s="44"/>
      <c r="M262" s="244" t="s">
        <v>1</v>
      </c>
      <c r="N262" s="245" t="s">
        <v>47</v>
      </c>
      <c r="O262" s="91"/>
      <c r="P262" s="246">
        <f>O262*H262</f>
        <v>0</v>
      </c>
      <c r="Q262" s="246">
        <v>0.21734000000000001</v>
      </c>
      <c r="R262" s="246">
        <f>Q262*H262</f>
        <v>1.73872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217</v>
      </c>
      <c r="AT262" s="248" t="s">
        <v>213</v>
      </c>
      <c r="AU262" s="248" t="s">
        <v>91</v>
      </c>
      <c r="AY262" s="17" t="s">
        <v>211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14</v>
      </c>
      <c r="BK262" s="249">
        <f>ROUND(I262*H262,2)</f>
        <v>0</v>
      </c>
      <c r="BL262" s="17" t="s">
        <v>217</v>
      </c>
      <c r="BM262" s="248" t="s">
        <v>405</v>
      </c>
    </row>
    <row r="263" s="2" customFormat="1" ht="16.5" customHeight="1">
      <c r="A263" s="38"/>
      <c r="B263" s="39"/>
      <c r="C263" s="276" t="s">
        <v>406</v>
      </c>
      <c r="D263" s="276" t="s">
        <v>290</v>
      </c>
      <c r="E263" s="277" t="s">
        <v>407</v>
      </c>
      <c r="F263" s="278" t="s">
        <v>408</v>
      </c>
      <c r="G263" s="279" t="s">
        <v>389</v>
      </c>
      <c r="H263" s="280">
        <v>8</v>
      </c>
      <c r="I263" s="281"/>
      <c r="J263" s="282">
        <f>ROUND(I263*H263,2)</f>
        <v>0</v>
      </c>
      <c r="K263" s="278" t="s">
        <v>1</v>
      </c>
      <c r="L263" s="283"/>
      <c r="M263" s="284" t="s">
        <v>1</v>
      </c>
      <c r="N263" s="285" t="s">
        <v>47</v>
      </c>
      <c r="O263" s="91"/>
      <c r="P263" s="246">
        <f>O263*H263</f>
        <v>0</v>
      </c>
      <c r="Q263" s="246">
        <v>0.079000000000000001</v>
      </c>
      <c r="R263" s="246">
        <f>Q263*H263</f>
        <v>0.63200000000000001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261</v>
      </c>
      <c r="AT263" s="248" t="s">
        <v>290</v>
      </c>
      <c r="AU263" s="248" t="s">
        <v>91</v>
      </c>
      <c r="AY263" s="17" t="s">
        <v>211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14</v>
      </c>
      <c r="BK263" s="249">
        <f>ROUND(I263*H263,2)</f>
        <v>0</v>
      </c>
      <c r="BL263" s="17" t="s">
        <v>217</v>
      </c>
      <c r="BM263" s="248" t="s">
        <v>409</v>
      </c>
    </row>
    <row r="264" s="2" customFormat="1" ht="16.5" customHeight="1">
      <c r="A264" s="38"/>
      <c r="B264" s="39"/>
      <c r="C264" s="276" t="s">
        <v>410</v>
      </c>
      <c r="D264" s="276" t="s">
        <v>290</v>
      </c>
      <c r="E264" s="277" t="s">
        <v>411</v>
      </c>
      <c r="F264" s="278" t="s">
        <v>412</v>
      </c>
      <c r="G264" s="279" t="s">
        <v>389</v>
      </c>
      <c r="H264" s="280">
        <v>8</v>
      </c>
      <c r="I264" s="281"/>
      <c r="J264" s="282">
        <f>ROUND(I264*H264,2)</f>
        <v>0</v>
      </c>
      <c r="K264" s="278" t="s">
        <v>1</v>
      </c>
      <c r="L264" s="283"/>
      <c r="M264" s="284" t="s">
        <v>1</v>
      </c>
      <c r="N264" s="285" t="s">
        <v>47</v>
      </c>
      <c r="O264" s="91"/>
      <c r="P264" s="246">
        <f>O264*H264</f>
        <v>0</v>
      </c>
      <c r="Q264" s="246">
        <v>0.036999999999999998</v>
      </c>
      <c r="R264" s="246">
        <f>Q264*H264</f>
        <v>0.29599999999999999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261</v>
      </c>
      <c r="AT264" s="248" t="s">
        <v>290</v>
      </c>
      <c r="AU264" s="248" t="s">
        <v>91</v>
      </c>
      <c r="AY264" s="17" t="s">
        <v>211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14</v>
      </c>
      <c r="BK264" s="249">
        <f>ROUND(I264*H264,2)</f>
        <v>0</v>
      </c>
      <c r="BL264" s="17" t="s">
        <v>217</v>
      </c>
      <c r="BM264" s="248" t="s">
        <v>413</v>
      </c>
    </row>
    <row r="265" s="2" customFormat="1" ht="24" customHeight="1">
      <c r="A265" s="38"/>
      <c r="B265" s="39"/>
      <c r="C265" s="237" t="s">
        <v>414</v>
      </c>
      <c r="D265" s="237" t="s">
        <v>213</v>
      </c>
      <c r="E265" s="238" t="s">
        <v>415</v>
      </c>
      <c r="F265" s="239" t="s">
        <v>416</v>
      </c>
      <c r="G265" s="240" t="s">
        <v>389</v>
      </c>
      <c r="H265" s="241">
        <v>8</v>
      </c>
      <c r="I265" s="242"/>
      <c r="J265" s="243">
        <f>ROUND(I265*H265,2)</f>
        <v>0</v>
      </c>
      <c r="K265" s="239" t="s">
        <v>216</v>
      </c>
      <c r="L265" s="44"/>
      <c r="M265" s="244" t="s">
        <v>1</v>
      </c>
      <c r="N265" s="245" t="s">
        <v>47</v>
      </c>
      <c r="O265" s="91"/>
      <c r="P265" s="246">
        <f>O265*H265</f>
        <v>0</v>
      </c>
      <c r="Q265" s="246">
        <v>0</v>
      </c>
      <c r="R265" s="246">
        <f>Q265*H265</f>
        <v>0</v>
      </c>
      <c r="S265" s="246">
        <v>0.10000000000000001</v>
      </c>
      <c r="T265" s="247">
        <f>S265*H265</f>
        <v>0.80000000000000004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217</v>
      </c>
      <c r="AT265" s="248" t="s">
        <v>213</v>
      </c>
      <c r="AU265" s="248" t="s">
        <v>91</v>
      </c>
      <c r="AY265" s="17" t="s">
        <v>211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14</v>
      </c>
      <c r="BK265" s="249">
        <f>ROUND(I265*H265,2)</f>
        <v>0</v>
      </c>
      <c r="BL265" s="17" t="s">
        <v>217</v>
      </c>
      <c r="BM265" s="248" t="s">
        <v>417</v>
      </c>
    </row>
    <row r="266" s="13" customFormat="1">
      <c r="A266" s="13"/>
      <c r="B266" s="250"/>
      <c r="C266" s="251"/>
      <c r="D266" s="252" t="s">
        <v>219</v>
      </c>
      <c r="E266" s="253" t="s">
        <v>1</v>
      </c>
      <c r="F266" s="254" t="s">
        <v>418</v>
      </c>
      <c r="G266" s="251"/>
      <c r="H266" s="255">
        <v>8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219</v>
      </c>
      <c r="AU266" s="261" t="s">
        <v>91</v>
      </c>
      <c r="AV266" s="13" t="s">
        <v>91</v>
      </c>
      <c r="AW266" s="13" t="s">
        <v>36</v>
      </c>
      <c r="AX266" s="13" t="s">
        <v>82</v>
      </c>
      <c r="AY266" s="261" t="s">
        <v>211</v>
      </c>
    </row>
    <row r="267" s="14" customFormat="1">
      <c r="A267" s="14"/>
      <c r="B267" s="262"/>
      <c r="C267" s="263"/>
      <c r="D267" s="252" t="s">
        <v>219</v>
      </c>
      <c r="E267" s="264" t="s">
        <v>1</v>
      </c>
      <c r="F267" s="265" t="s">
        <v>221</v>
      </c>
      <c r="G267" s="263"/>
      <c r="H267" s="266">
        <v>8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2" t="s">
        <v>219</v>
      </c>
      <c r="AU267" s="272" t="s">
        <v>91</v>
      </c>
      <c r="AV267" s="14" t="s">
        <v>217</v>
      </c>
      <c r="AW267" s="14" t="s">
        <v>36</v>
      </c>
      <c r="AX267" s="14" t="s">
        <v>14</v>
      </c>
      <c r="AY267" s="272" t="s">
        <v>211</v>
      </c>
    </row>
    <row r="268" s="2" customFormat="1" ht="24" customHeight="1">
      <c r="A268" s="38"/>
      <c r="B268" s="39"/>
      <c r="C268" s="237" t="s">
        <v>419</v>
      </c>
      <c r="D268" s="237" t="s">
        <v>213</v>
      </c>
      <c r="E268" s="238" t="s">
        <v>420</v>
      </c>
      <c r="F268" s="239" t="s">
        <v>421</v>
      </c>
      <c r="G268" s="240" t="s">
        <v>389</v>
      </c>
      <c r="H268" s="241">
        <v>8</v>
      </c>
      <c r="I268" s="242"/>
      <c r="J268" s="243">
        <f>ROUND(I268*H268,2)</f>
        <v>0</v>
      </c>
      <c r="K268" s="239" t="s">
        <v>216</v>
      </c>
      <c r="L268" s="44"/>
      <c r="M268" s="244" t="s">
        <v>1</v>
      </c>
      <c r="N268" s="245" t="s">
        <v>47</v>
      </c>
      <c r="O268" s="91"/>
      <c r="P268" s="246">
        <f>O268*H268</f>
        <v>0</v>
      </c>
      <c r="Q268" s="246">
        <v>0.42368</v>
      </c>
      <c r="R268" s="246">
        <f>Q268*H268</f>
        <v>3.38944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217</v>
      </c>
      <c r="AT268" s="248" t="s">
        <v>213</v>
      </c>
      <c r="AU268" s="248" t="s">
        <v>91</v>
      </c>
      <c r="AY268" s="17" t="s">
        <v>211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14</v>
      </c>
      <c r="BK268" s="249">
        <f>ROUND(I268*H268,2)</f>
        <v>0</v>
      </c>
      <c r="BL268" s="17" t="s">
        <v>217</v>
      </c>
      <c r="BM268" s="248" t="s">
        <v>422</v>
      </c>
    </row>
    <row r="269" s="13" customFormat="1">
      <c r="A269" s="13"/>
      <c r="B269" s="250"/>
      <c r="C269" s="251"/>
      <c r="D269" s="252" t="s">
        <v>219</v>
      </c>
      <c r="E269" s="253" t="s">
        <v>1</v>
      </c>
      <c r="F269" s="254" t="s">
        <v>418</v>
      </c>
      <c r="G269" s="251"/>
      <c r="H269" s="255">
        <v>8</v>
      </c>
      <c r="I269" s="256"/>
      <c r="J269" s="251"/>
      <c r="K269" s="251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219</v>
      </c>
      <c r="AU269" s="261" t="s">
        <v>91</v>
      </c>
      <c r="AV269" s="13" t="s">
        <v>91</v>
      </c>
      <c r="AW269" s="13" t="s">
        <v>36</v>
      </c>
      <c r="AX269" s="13" t="s">
        <v>82</v>
      </c>
      <c r="AY269" s="261" t="s">
        <v>211</v>
      </c>
    </row>
    <row r="270" s="14" customFormat="1">
      <c r="A270" s="14"/>
      <c r="B270" s="262"/>
      <c r="C270" s="263"/>
      <c r="D270" s="252" t="s">
        <v>219</v>
      </c>
      <c r="E270" s="264" t="s">
        <v>1</v>
      </c>
      <c r="F270" s="265" t="s">
        <v>221</v>
      </c>
      <c r="G270" s="263"/>
      <c r="H270" s="266">
        <v>8</v>
      </c>
      <c r="I270" s="267"/>
      <c r="J270" s="263"/>
      <c r="K270" s="263"/>
      <c r="L270" s="268"/>
      <c r="M270" s="269"/>
      <c r="N270" s="270"/>
      <c r="O270" s="270"/>
      <c r="P270" s="270"/>
      <c r="Q270" s="270"/>
      <c r="R270" s="270"/>
      <c r="S270" s="270"/>
      <c r="T270" s="27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2" t="s">
        <v>219</v>
      </c>
      <c r="AU270" s="272" t="s">
        <v>91</v>
      </c>
      <c r="AV270" s="14" t="s">
        <v>217</v>
      </c>
      <c r="AW270" s="14" t="s">
        <v>36</v>
      </c>
      <c r="AX270" s="14" t="s">
        <v>14</v>
      </c>
      <c r="AY270" s="272" t="s">
        <v>211</v>
      </c>
    </row>
    <row r="271" s="2" customFormat="1" ht="36" customHeight="1">
      <c r="A271" s="38"/>
      <c r="B271" s="39"/>
      <c r="C271" s="237" t="s">
        <v>423</v>
      </c>
      <c r="D271" s="237" t="s">
        <v>213</v>
      </c>
      <c r="E271" s="238" t="s">
        <v>424</v>
      </c>
      <c r="F271" s="239" t="s">
        <v>425</v>
      </c>
      <c r="G271" s="240" t="s">
        <v>389</v>
      </c>
      <c r="H271" s="241">
        <v>1</v>
      </c>
      <c r="I271" s="242"/>
      <c r="J271" s="243">
        <f>ROUND(I271*H271,2)</f>
        <v>0</v>
      </c>
      <c r="K271" s="239" t="s">
        <v>216</v>
      </c>
      <c r="L271" s="44"/>
      <c r="M271" s="244" t="s">
        <v>1</v>
      </c>
      <c r="N271" s="245" t="s">
        <v>47</v>
      </c>
      <c r="O271" s="91"/>
      <c r="P271" s="246">
        <f>O271*H271</f>
        <v>0</v>
      </c>
      <c r="Q271" s="246">
        <v>0.0093600000000000003</v>
      </c>
      <c r="R271" s="246">
        <f>Q271*H271</f>
        <v>0.0093600000000000003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217</v>
      </c>
      <c r="AT271" s="248" t="s">
        <v>213</v>
      </c>
      <c r="AU271" s="248" t="s">
        <v>91</v>
      </c>
      <c r="AY271" s="17" t="s">
        <v>211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14</v>
      </c>
      <c r="BK271" s="249">
        <f>ROUND(I271*H271,2)</f>
        <v>0</v>
      </c>
      <c r="BL271" s="17" t="s">
        <v>217</v>
      </c>
      <c r="BM271" s="248" t="s">
        <v>426</v>
      </c>
    </row>
    <row r="272" s="2" customFormat="1" ht="24" customHeight="1">
      <c r="A272" s="38"/>
      <c r="B272" s="39"/>
      <c r="C272" s="276" t="s">
        <v>427</v>
      </c>
      <c r="D272" s="276" t="s">
        <v>290</v>
      </c>
      <c r="E272" s="277" t="s">
        <v>428</v>
      </c>
      <c r="F272" s="278" t="s">
        <v>429</v>
      </c>
      <c r="G272" s="279" t="s">
        <v>389</v>
      </c>
      <c r="H272" s="280">
        <v>1</v>
      </c>
      <c r="I272" s="281"/>
      <c r="J272" s="282">
        <f>ROUND(I272*H272,2)</f>
        <v>0</v>
      </c>
      <c r="K272" s="278" t="s">
        <v>1</v>
      </c>
      <c r="L272" s="283"/>
      <c r="M272" s="284" t="s">
        <v>1</v>
      </c>
      <c r="N272" s="285" t="s">
        <v>47</v>
      </c>
      <c r="O272" s="91"/>
      <c r="P272" s="246">
        <f>O272*H272</f>
        <v>0</v>
      </c>
      <c r="Q272" s="246">
        <v>0.029000000000000001</v>
      </c>
      <c r="R272" s="246">
        <f>Q272*H272</f>
        <v>0.029000000000000001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261</v>
      </c>
      <c r="AT272" s="248" t="s">
        <v>290</v>
      </c>
      <c r="AU272" s="248" t="s">
        <v>91</v>
      </c>
      <c r="AY272" s="17" t="s">
        <v>211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7" t="s">
        <v>14</v>
      </c>
      <c r="BK272" s="249">
        <f>ROUND(I272*H272,2)</f>
        <v>0</v>
      </c>
      <c r="BL272" s="17" t="s">
        <v>217</v>
      </c>
      <c r="BM272" s="248" t="s">
        <v>430</v>
      </c>
    </row>
    <row r="273" s="2" customFormat="1" ht="24" customHeight="1">
      <c r="A273" s="38"/>
      <c r="B273" s="39"/>
      <c r="C273" s="237" t="s">
        <v>431</v>
      </c>
      <c r="D273" s="237" t="s">
        <v>213</v>
      </c>
      <c r="E273" s="238" t="s">
        <v>432</v>
      </c>
      <c r="F273" s="239" t="s">
        <v>433</v>
      </c>
      <c r="G273" s="240" t="s">
        <v>389</v>
      </c>
      <c r="H273" s="241">
        <v>4</v>
      </c>
      <c r="I273" s="242"/>
      <c r="J273" s="243">
        <f>ROUND(I273*H273,2)</f>
        <v>0</v>
      </c>
      <c r="K273" s="239" t="s">
        <v>216</v>
      </c>
      <c r="L273" s="44"/>
      <c r="M273" s="244" t="s">
        <v>1</v>
      </c>
      <c r="N273" s="245" t="s">
        <v>47</v>
      </c>
      <c r="O273" s="91"/>
      <c r="P273" s="246">
        <f>O273*H273</f>
        <v>0</v>
      </c>
      <c r="Q273" s="246">
        <v>0.42080000000000001</v>
      </c>
      <c r="R273" s="246">
        <f>Q273*H273</f>
        <v>1.6832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217</v>
      </c>
      <c r="AT273" s="248" t="s">
        <v>213</v>
      </c>
      <c r="AU273" s="248" t="s">
        <v>91</v>
      </c>
      <c r="AY273" s="17" t="s">
        <v>211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14</v>
      </c>
      <c r="BK273" s="249">
        <f>ROUND(I273*H273,2)</f>
        <v>0</v>
      </c>
      <c r="BL273" s="17" t="s">
        <v>217</v>
      </c>
      <c r="BM273" s="248" t="s">
        <v>434</v>
      </c>
    </row>
    <row r="274" s="13" customFormat="1">
      <c r="A274" s="13"/>
      <c r="B274" s="250"/>
      <c r="C274" s="251"/>
      <c r="D274" s="252" t="s">
        <v>219</v>
      </c>
      <c r="E274" s="253" t="s">
        <v>1</v>
      </c>
      <c r="F274" s="254" t="s">
        <v>435</v>
      </c>
      <c r="G274" s="251"/>
      <c r="H274" s="255">
        <v>4</v>
      </c>
      <c r="I274" s="256"/>
      <c r="J274" s="251"/>
      <c r="K274" s="251"/>
      <c r="L274" s="257"/>
      <c r="M274" s="258"/>
      <c r="N274" s="259"/>
      <c r="O274" s="259"/>
      <c r="P274" s="259"/>
      <c r="Q274" s="259"/>
      <c r="R274" s="259"/>
      <c r="S274" s="259"/>
      <c r="T274" s="26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1" t="s">
        <v>219</v>
      </c>
      <c r="AU274" s="261" t="s">
        <v>91</v>
      </c>
      <c r="AV274" s="13" t="s">
        <v>91</v>
      </c>
      <c r="AW274" s="13" t="s">
        <v>36</v>
      </c>
      <c r="AX274" s="13" t="s">
        <v>82</v>
      </c>
      <c r="AY274" s="261" t="s">
        <v>211</v>
      </c>
    </row>
    <row r="275" s="14" customFormat="1">
      <c r="A275" s="14"/>
      <c r="B275" s="262"/>
      <c r="C275" s="263"/>
      <c r="D275" s="252" t="s">
        <v>219</v>
      </c>
      <c r="E275" s="264" t="s">
        <v>1</v>
      </c>
      <c r="F275" s="265" t="s">
        <v>221</v>
      </c>
      <c r="G275" s="263"/>
      <c r="H275" s="266">
        <v>4</v>
      </c>
      <c r="I275" s="267"/>
      <c r="J275" s="263"/>
      <c r="K275" s="263"/>
      <c r="L275" s="268"/>
      <c r="M275" s="269"/>
      <c r="N275" s="270"/>
      <c r="O275" s="270"/>
      <c r="P275" s="270"/>
      <c r="Q275" s="270"/>
      <c r="R275" s="270"/>
      <c r="S275" s="270"/>
      <c r="T275" s="27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2" t="s">
        <v>219</v>
      </c>
      <c r="AU275" s="272" t="s">
        <v>91</v>
      </c>
      <c r="AV275" s="14" t="s">
        <v>217</v>
      </c>
      <c r="AW275" s="14" t="s">
        <v>36</v>
      </c>
      <c r="AX275" s="14" t="s">
        <v>14</v>
      </c>
      <c r="AY275" s="272" t="s">
        <v>211</v>
      </c>
    </row>
    <row r="276" s="2" customFormat="1" ht="16.5" customHeight="1">
      <c r="A276" s="38"/>
      <c r="B276" s="39"/>
      <c r="C276" s="237" t="s">
        <v>436</v>
      </c>
      <c r="D276" s="237" t="s">
        <v>213</v>
      </c>
      <c r="E276" s="238" t="s">
        <v>437</v>
      </c>
      <c r="F276" s="239" t="s">
        <v>438</v>
      </c>
      <c r="G276" s="240" t="s">
        <v>389</v>
      </c>
      <c r="H276" s="241">
        <v>2</v>
      </c>
      <c r="I276" s="242"/>
      <c r="J276" s="243">
        <f>ROUND(I276*H276,2)</f>
        <v>0</v>
      </c>
      <c r="K276" s="239" t="s">
        <v>216</v>
      </c>
      <c r="L276" s="44"/>
      <c r="M276" s="244" t="s">
        <v>1</v>
      </c>
      <c r="N276" s="245" t="s">
        <v>47</v>
      </c>
      <c r="O276" s="91"/>
      <c r="P276" s="246">
        <f>O276*H276</f>
        <v>0</v>
      </c>
      <c r="Q276" s="246">
        <v>0.12303</v>
      </c>
      <c r="R276" s="246">
        <f>Q276*H276</f>
        <v>0.24606</v>
      </c>
      <c r="S276" s="246">
        <v>0</v>
      </c>
      <c r="T276" s="24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8" t="s">
        <v>217</v>
      </c>
      <c r="AT276" s="248" t="s">
        <v>213</v>
      </c>
      <c r="AU276" s="248" t="s">
        <v>91</v>
      </c>
      <c r="AY276" s="17" t="s">
        <v>211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7" t="s">
        <v>14</v>
      </c>
      <c r="BK276" s="249">
        <f>ROUND(I276*H276,2)</f>
        <v>0</v>
      </c>
      <c r="BL276" s="17" t="s">
        <v>217</v>
      </c>
      <c r="BM276" s="248" t="s">
        <v>439</v>
      </c>
    </row>
    <row r="277" s="2" customFormat="1" ht="16.5" customHeight="1">
      <c r="A277" s="38"/>
      <c r="B277" s="39"/>
      <c r="C277" s="276" t="s">
        <v>440</v>
      </c>
      <c r="D277" s="276" t="s">
        <v>290</v>
      </c>
      <c r="E277" s="277" t="s">
        <v>441</v>
      </c>
      <c r="F277" s="278" t="s">
        <v>442</v>
      </c>
      <c r="G277" s="279" t="s">
        <v>389</v>
      </c>
      <c r="H277" s="280">
        <v>2</v>
      </c>
      <c r="I277" s="281"/>
      <c r="J277" s="282">
        <f>ROUND(I277*H277,2)</f>
        <v>0</v>
      </c>
      <c r="K277" s="278" t="s">
        <v>1</v>
      </c>
      <c r="L277" s="283"/>
      <c r="M277" s="284" t="s">
        <v>1</v>
      </c>
      <c r="N277" s="285" t="s">
        <v>47</v>
      </c>
      <c r="O277" s="91"/>
      <c r="P277" s="246">
        <f>O277*H277</f>
        <v>0</v>
      </c>
      <c r="Q277" s="246">
        <v>0.013299999999999999</v>
      </c>
      <c r="R277" s="246">
        <f>Q277*H277</f>
        <v>0.026599999999999999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261</v>
      </c>
      <c r="AT277" s="248" t="s">
        <v>290</v>
      </c>
      <c r="AU277" s="248" t="s">
        <v>91</v>
      </c>
      <c r="AY277" s="17" t="s">
        <v>211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14</v>
      </c>
      <c r="BK277" s="249">
        <f>ROUND(I277*H277,2)</f>
        <v>0</v>
      </c>
      <c r="BL277" s="17" t="s">
        <v>217</v>
      </c>
      <c r="BM277" s="248" t="s">
        <v>443</v>
      </c>
    </row>
    <row r="278" s="2" customFormat="1" ht="24" customHeight="1">
      <c r="A278" s="38"/>
      <c r="B278" s="39"/>
      <c r="C278" s="276" t="s">
        <v>444</v>
      </c>
      <c r="D278" s="276" t="s">
        <v>290</v>
      </c>
      <c r="E278" s="277" t="s">
        <v>445</v>
      </c>
      <c r="F278" s="278" t="s">
        <v>446</v>
      </c>
      <c r="G278" s="279" t="s">
        <v>389</v>
      </c>
      <c r="H278" s="280">
        <v>2</v>
      </c>
      <c r="I278" s="281"/>
      <c r="J278" s="282">
        <f>ROUND(I278*H278,2)</f>
        <v>0</v>
      </c>
      <c r="K278" s="278" t="s">
        <v>1</v>
      </c>
      <c r="L278" s="283"/>
      <c r="M278" s="284" t="s">
        <v>1</v>
      </c>
      <c r="N278" s="285" t="s">
        <v>47</v>
      </c>
      <c r="O278" s="91"/>
      <c r="P278" s="246">
        <f>O278*H278</f>
        <v>0</v>
      </c>
      <c r="Q278" s="246">
        <v>0.00089999999999999998</v>
      </c>
      <c r="R278" s="246">
        <f>Q278*H278</f>
        <v>0.0018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261</v>
      </c>
      <c r="AT278" s="248" t="s">
        <v>290</v>
      </c>
      <c r="AU278" s="248" t="s">
        <v>91</v>
      </c>
      <c r="AY278" s="17" t="s">
        <v>211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7" t="s">
        <v>14</v>
      </c>
      <c r="BK278" s="249">
        <f>ROUND(I278*H278,2)</f>
        <v>0</v>
      </c>
      <c r="BL278" s="17" t="s">
        <v>217</v>
      </c>
      <c r="BM278" s="248" t="s">
        <v>447</v>
      </c>
    </row>
    <row r="279" s="2" customFormat="1" ht="36" customHeight="1">
      <c r="A279" s="38"/>
      <c r="B279" s="39"/>
      <c r="C279" s="237" t="s">
        <v>448</v>
      </c>
      <c r="D279" s="237" t="s">
        <v>213</v>
      </c>
      <c r="E279" s="238" t="s">
        <v>449</v>
      </c>
      <c r="F279" s="239" t="s">
        <v>450</v>
      </c>
      <c r="G279" s="240" t="s">
        <v>389</v>
      </c>
      <c r="H279" s="241">
        <v>10</v>
      </c>
      <c r="I279" s="242"/>
      <c r="J279" s="243">
        <f>ROUND(I279*H279,2)</f>
        <v>0</v>
      </c>
      <c r="K279" s="239" t="s">
        <v>216</v>
      </c>
      <c r="L279" s="44"/>
      <c r="M279" s="244" t="s">
        <v>1</v>
      </c>
      <c r="N279" s="245" t="s">
        <v>47</v>
      </c>
      <c r="O279" s="91"/>
      <c r="P279" s="246">
        <f>O279*H279</f>
        <v>0</v>
      </c>
      <c r="Q279" s="246">
        <v>0.31108000000000002</v>
      </c>
      <c r="R279" s="246">
        <f>Q279*H279</f>
        <v>3.1108000000000002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217</v>
      </c>
      <c r="AT279" s="248" t="s">
        <v>213</v>
      </c>
      <c r="AU279" s="248" t="s">
        <v>91</v>
      </c>
      <c r="AY279" s="17" t="s">
        <v>211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14</v>
      </c>
      <c r="BK279" s="249">
        <f>ROUND(I279*H279,2)</f>
        <v>0</v>
      </c>
      <c r="BL279" s="17" t="s">
        <v>217</v>
      </c>
      <c r="BM279" s="248" t="s">
        <v>451</v>
      </c>
    </row>
    <row r="280" s="13" customFormat="1">
      <c r="A280" s="13"/>
      <c r="B280" s="250"/>
      <c r="C280" s="251"/>
      <c r="D280" s="252" t="s">
        <v>219</v>
      </c>
      <c r="E280" s="253" t="s">
        <v>1</v>
      </c>
      <c r="F280" s="254" t="s">
        <v>452</v>
      </c>
      <c r="G280" s="251"/>
      <c r="H280" s="255">
        <v>4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1" t="s">
        <v>219</v>
      </c>
      <c r="AU280" s="261" t="s">
        <v>91</v>
      </c>
      <c r="AV280" s="13" t="s">
        <v>91</v>
      </c>
      <c r="AW280" s="13" t="s">
        <v>36</v>
      </c>
      <c r="AX280" s="13" t="s">
        <v>82</v>
      </c>
      <c r="AY280" s="261" t="s">
        <v>211</v>
      </c>
    </row>
    <row r="281" s="13" customFormat="1">
      <c r="A281" s="13"/>
      <c r="B281" s="250"/>
      <c r="C281" s="251"/>
      <c r="D281" s="252" t="s">
        <v>219</v>
      </c>
      <c r="E281" s="253" t="s">
        <v>1</v>
      </c>
      <c r="F281" s="254" t="s">
        <v>453</v>
      </c>
      <c r="G281" s="251"/>
      <c r="H281" s="255">
        <v>1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219</v>
      </c>
      <c r="AU281" s="261" t="s">
        <v>91</v>
      </c>
      <c r="AV281" s="13" t="s">
        <v>91</v>
      </c>
      <c r="AW281" s="13" t="s">
        <v>36</v>
      </c>
      <c r="AX281" s="13" t="s">
        <v>82</v>
      </c>
      <c r="AY281" s="261" t="s">
        <v>211</v>
      </c>
    </row>
    <row r="282" s="13" customFormat="1">
      <c r="A282" s="13"/>
      <c r="B282" s="250"/>
      <c r="C282" s="251"/>
      <c r="D282" s="252" t="s">
        <v>219</v>
      </c>
      <c r="E282" s="253" t="s">
        <v>1</v>
      </c>
      <c r="F282" s="254" t="s">
        <v>454</v>
      </c>
      <c r="G282" s="251"/>
      <c r="H282" s="255">
        <v>5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1" t="s">
        <v>219</v>
      </c>
      <c r="AU282" s="261" t="s">
        <v>91</v>
      </c>
      <c r="AV282" s="13" t="s">
        <v>91</v>
      </c>
      <c r="AW282" s="13" t="s">
        <v>36</v>
      </c>
      <c r="AX282" s="13" t="s">
        <v>82</v>
      </c>
      <c r="AY282" s="261" t="s">
        <v>211</v>
      </c>
    </row>
    <row r="283" s="14" customFormat="1">
      <c r="A283" s="14"/>
      <c r="B283" s="262"/>
      <c r="C283" s="263"/>
      <c r="D283" s="252" t="s">
        <v>219</v>
      </c>
      <c r="E283" s="264" t="s">
        <v>1</v>
      </c>
      <c r="F283" s="265" t="s">
        <v>221</v>
      </c>
      <c r="G283" s="263"/>
      <c r="H283" s="266">
        <v>10</v>
      </c>
      <c r="I283" s="267"/>
      <c r="J283" s="263"/>
      <c r="K283" s="263"/>
      <c r="L283" s="268"/>
      <c r="M283" s="269"/>
      <c r="N283" s="270"/>
      <c r="O283" s="270"/>
      <c r="P283" s="270"/>
      <c r="Q283" s="270"/>
      <c r="R283" s="270"/>
      <c r="S283" s="270"/>
      <c r="T283" s="27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2" t="s">
        <v>219</v>
      </c>
      <c r="AU283" s="272" t="s">
        <v>91</v>
      </c>
      <c r="AV283" s="14" t="s">
        <v>217</v>
      </c>
      <c r="AW283" s="14" t="s">
        <v>36</v>
      </c>
      <c r="AX283" s="14" t="s">
        <v>14</v>
      </c>
      <c r="AY283" s="272" t="s">
        <v>211</v>
      </c>
    </row>
    <row r="284" s="12" customFormat="1" ht="22.8" customHeight="1">
      <c r="A284" s="12"/>
      <c r="B284" s="221"/>
      <c r="C284" s="222"/>
      <c r="D284" s="223" t="s">
        <v>81</v>
      </c>
      <c r="E284" s="235" t="s">
        <v>266</v>
      </c>
      <c r="F284" s="235" t="s">
        <v>455</v>
      </c>
      <c r="G284" s="222"/>
      <c r="H284" s="222"/>
      <c r="I284" s="225"/>
      <c r="J284" s="236">
        <f>BK284</f>
        <v>0</v>
      </c>
      <c r="K284" s="222"/>
      <c r="L284" s="227"/>
      <c r="M284" s="228"/>
      <c r="N284" s="229"/>
      <c r="O284" s="229"/>
      <c r="P284" s="230">
        <f>SUM(P285:P481)</f>
        <v>0</v>
      </c>
      <c r="Q284" s="229"/>
      <c r="R284" s="230">
        <f>SUM(R285:R481)</f>
        <v>203.85979313999999</v>
      </c>
      <c r="S284" s="229"/>
      <c r="T284" s="231">
        <f>SUM(T285:T481)</f>
        <v>316.34649999999999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32" t="s">
        <v>14</v>
      </c>
      <c r="AT284" s="233" t="s">
        <v>81</v>
      </c>
      <c r="AU284" s="233" t="s">
        <v>14</v>
      </c>
      <c r="AY284" s="232" t="s">
        <v>211</v>
      </c>
      <c r="BK284" s="234">
        <f>SUM(BK285:BK481)</f>
        <v>0</v>
      </c>
    </row>
    <row r="285" s="2" customFormat="1" ht="24" customHeight="1">
      <c r="A285" s="38"/>
      <c r="B285" s="39"/>
      <c r="C285" s="237" t="s">
        <v>456</v>
      </c>
      <c r="D285" s="237" t="s">
        <v>213</v>
      </c>
      <c r="E285" s="238" t="s">
        <v>457</v>
      </c>
      <c r="F285" s="239" t="s">
        <v>458</v>
      </c>
      <c r="G285" s="240" t="s">
        <v>389</v>
      </c>
      <c r="H285" s="241">
        <v>5</v>
      </c>
      <c r="I285" s="242"/>
      <c r="J285" s="243">
        <f>ROUND(I285*H285,2)</f>
        <v>0</v>
      </c>
      <c r="K285" s="239" t="s">
        <v>216</v>
      </c>
      <c r="L285" s="44"/>
      <c r="M285" s="244" t="s">
        <v>1</v>
      </c>
      <c r="N285" s="245" t="s">
        <v>47</v>
      </c>
      <c r="O285" s="91"/>
      <c r="P285" s="246">
        <f>O285*H285</f>
        <v>0</v>
      </c>
      <c r="Q285" s="246">
        <v>2.0000000000000002E-05</v>
      </c>
      <c r="R285" s="246">
        <f>Q285*H285</f>
        <v>0.00010000000000000001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217</v>
      </c>
      <c r="AT285" s="248" t="s">
        <v>213</v>
      </c>
      <c r="AU285" s="248" t="s">
        <v>91</v>
      </c>
      <c r="AY285" s="17" t="s">
        <v>211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14</v>
      </c>
      <c r="BK285" s="249">
        <f>ROUND(I285*H285,2)</f>
        <v>0</v>
      </c>
      <c r="BL285" s="17" t="s">
        <v>217</v>
      </c>
      <c r="BM285" s="248" t="s">
        <v>459</v>
      </c>
    </row>
    <row r="286" s="2" customFormat="1" ht="16.5" customHeight="1">
      <c r="A286" s="38"/>
      <c r="B286" s="39"/>
      <c r="C286" s="276" t="s">
        <v>460</v>
      </c>
      <c r="D286" s="276" t="s">
        <v>290</v>
      </c>
      <c r="E286" s="277" t="s">
        <v>461</v>
      </c>
      <c r="F286" s="278" t="s">
        <v>462</v>
      </c>
      <c r="G286" s="279" t="s">
        <v>389</v>
      </c>
      <c r="H286" s="280">
        <v>5</v>
      </c>
      <c r="I286" s="281"/>
      <c r="J286" s="282">
        <f>ROUND(I286*H286,2)</f>
        <v>0</v>
      </c>
      <c r="K286" s="278" t="s">
        <v>216</v>
      </c>
      <c r="L286" s="283"/>
      <c r="M286" s="284" t="s">
        <v>1</v>
      </c>
      <c r="N286" s="285" t="s">
        <v>47</v>
      </c>
      <c r="O286" s="91"/>
      <c r="P286" s="246">
        <f>O286*H286</f>
        <v>0</v>
      </c>
      <c r="Q286" s="246">
        <v>0.0018</v>
      </c>
      <c r="R286" s="246">
        <f>Q286*H286</f>
        <v>0.0089999999999999993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261</v>
      </c>
      <c r="AT286" s="248" t="s">
        <v>290</v>
      </c>
      <c r="AU286" s="248" t="s">
        <v>91</v>
      </c>
      <c r="AY286" s="17" t="s">
        <v>211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14</v>
      </c>
      <c r="BK286" s="249">
        <f>ROUND(I286*H286,2)</f>
        <v>0</v>
      </c>
      <c r="BL286" s="17" t="s">
        <v>217</v>
      </c>
      <c r="BM286" s="248" t="s">
        <v>463</v>
      </c>
    </row>
    <row r="287" s="2" customFormat="1" ht="24" customHeight="1">
      <c r="A287" s="38"/>
      <c r="B287" s="39"/>
      <c r="C287" s="237" t="s">
        <v>464</v>
      </c>
      <c r="D287" s="237" t="s">
        <v>213</v>
      </c>
      <c r="E287" s="238" t="s">
        <v>465</v>
      </c>
      <c r="F287" s="239" t="s">
        <v>466</v>
      </c>
      <c r="G287" s="240" t="s">
        <v>389</v>
      </c>
      <c r="H287" s="241">
        <v>1</v>
      </c>
      <c r="I287" s="242"/>
      <c r="J287" s="243">
        <f>ROUND(I287*H287,2)</f>
        <v>0</v>
      </c>
      <c r="K287" s="239" t="s">
        <v>216</v>
      </c>
      <c r="L287" s="44"/>
      <c r="M287" s="244" t="s">
        <v>1</v>
      </c>
      <c r="N287" s="245" t="s">
        <v>47</v>
      </c>
      <c r="O287" s="91"/>
      <c r="P287" s="246">
        <f>O287*H287</f>
        <v>0</v>
      </c>
      <c r="Q287" s="246">
        <v>0.00069999999999999999</v>
      </c>
      <c r="R287" s="246">
        <f>Q287*H287</f>
        <v>0.00069999999999999999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217</v>
      </c>
      <c r="AT287" s="248" t="s">
        <v>213</v>
      </c>
      <c r="AU287" s="248" t="s">
        <v>91</v>
      </c>
      <c r="AY287" s="17" t="s">
        <v>211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14</v>
      </c>
      <c r="BK287" s="249">
        <f>ROUND(I287*H287,2)</f>
        <v>0</v>
      </c>
      <c r="BL287" s="17" t="s">
        <v>217</v>
      </c>
      <c r="BM287" s="248" t="s">
        <v>467</v>
      </c>
    </row>
    <row r="288" s="13" customFormat="1">
      <c r="A288" s="13"/>
      <c r="B288" s="250"/>
      <c r="C288" s="251"/>
      <c r="D288" s="252" t="s">
        <v>219</v>
      </c>
      <c r="E288" s="253" t="s">
        <v>1</v>
      </c>
      <c r="F288" s="254" t="s">
        <v>468</v>
      </c>
      <c r="G288" s="251"/>
      <c r="H288" s="255">
        <v>1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1" t="s">
        <v>219</v>
      </c>
      <c r="AU288" s="261" t="s">
        <v>91</v>
      </c>
      <c r="AV288" s="13" t="s">
        <v>91</v>
      </c>
      <c r="AW288" s="13" t="s">
        <v>36</v>
      </c>
      <c r="AX288" s="13" t="s">
        <v>82</v>
      </c>
      <c r="AY288" s="261" t="s">
        <v>211</v>
      </c>
    </row>
    <row r="289" s="14" customFormat="1">
      <c r="A289" s="14"/>
      <c r="B289" s="262"/>
      <c r="C289" s="263"/>
      <c r="D289" s="252" t="s">
        <v>219</v>
      </c>
      <c r="E289" s="264" t="s">
        <v>1</v>
      </c>
      <c r="F289" s="265" t="s">
        <v>221</v>
      </c>
      <c r="G289" s="263"/>
      <c r="H289" s="266">
        <v>1</v>
      </c>
      <c r="I289" s="267"/>
      <c r="J289" s="263"/>
      <c r="K289" s="263"/>
      <c r="L289" s="268"/>
      <c r="M289" s="269"/>
      <c r="N289" s="270"/>
      <c r="O289" s="270"/>
      <c r="P289" s="270"/>
      <c r="Q289" s="270"/>
      <c r="R289" s="270"/>
      <c r="S289" s="270"/>
      <c r="T289" s="27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2" t="s">
        <v>219</v>
      </c>
      <c r="AU289" s="272" t="s">
        <v>91</v>
      </c>
      <c r="AV289" s="14" t="s">
        <v>217</v>
      </c>
      <c r="AW289" s="14" t="s">
        <v>36</v>
      </c>
      <c r="AX289" s="14" t="s">
        <v>14</v>
      </c>
      <c r="AY289" s="272" t="s">
        <v>211</v>
      </c>
    </row>
    <row r="290" s="2" customFormat="1" ht="16.5" customHeight="1">
      <c r="A290" s="38"/>
      <c r="B290" s="39"/>
      <c r="C290" s="276" t="s">
        <v>469</v>
      </c>
      <c r="D290" s="276" t="s">
        <v>290</v>
      </c>
      <c r="E290" s="277" t="s">
        <v>470</v>
      </c>
      <c r="F290" s="278" t="s">
        <v>471</v>
      </c>
      <c r="G290" s="279" t="s">
        <v>389</v>
      </c>
      <c r="H290" s="280">
        <v>1</v>
      </c>
      <c r="I290" s="281"/>
      <c r="J290" s="282">
        <f>ROUND(I290*H290,2)</f>
        <v>0</v>
      </c>
      <c r="K290" s="278" t="s">
        <v>1</v>
      </c>
      <c r="L290" s="283"/>
      <c r="M290" s="284" t="s">
        <v>1</v>
      </c>
      <c r="N290" s="285" t="s">
        <v>47</v>
      </c>
      <c r="O290" s="91"/>
      <c r="P290" s="246">
        <f>O290*H290</f>
        <v>0</v>
      </c>
      <c r="Q290" s="246">
        <v>0.0050000000000000001</v>
      </c>
      <c r="R290" s="246">
        <f>Q290*H290</f>
        <v>0.0050000000000000001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261</v>
      </c>
      <c r="AT290" s="248" t="s">
        <v>290</v>
      </c>
      <c r="AU290" s="248" t="s">
        <v>91</v>
      </c>
      <c r="AY290" s="17" t="s">
        <v>211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14</v>
      </c>
      <c r="BK290" s="249">
        <f>ROUND(I290*H290,2)</f>
        <v>0</v>
      </c>
      <c r="BL290" s="17" t="s">
        <v>217</v>
      </c>
      <c r="BM290" s="248" t="s">
        <v>472</v>
      </c>
    </row>
    <row r="291" s="2" customFormat="1" ht="24" customHeight="1">
      <c r="A291" s="38"/>
      <c r="B291" s="39"/>
      <c r="C291" s="237" t="s">
        <v>473</v>
      </c>
      <c r="D291" s="237" t="s">
        <v>213</v>
      </c>
      <c r="E291" s="238" t="s">
        <v>474</v>
      </c>
      <c r="F291" s="239" t="s">
        <v>475</v>
      </c>
      <c r="G291" s="240" t="s">
        <v>389</v>
      </c>
      <c r="H291" s="241">
        <v>1</v>
      </c>
      <c r="I291" s="242"/>
      <c r="J291" s="243">
        <f>ROUND(I291*H291,2)</f>
        <v>0</v>
      </c>
      <c r="K291" s="239" t="s">
        <v>216</v>
      </c>
      <c r="L291" s="44"/>
      <c r="M291" s="244" t="s">
        <v>1</v>
      </c>
      <c r="N291" s="245" t="s">
        <v>47</v>
      </c>
      <c r="O291" s="91"/>
      <c r="P291" s="246">
        <f>O291*H291</f>
        <v>0</v>
      </c>
      <c r="Q291" s="246">
        <v>0.10940999999999999</v>
      </c>
      <c r="R291" s="246">
        <f>Q291*H291</f>
        <v>0.10940999999999999</v>
      </c>
      <c r="S291" s="246">
        <v>0</v>
      </c>
      <c r="T291" s="24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217</v>
      </c>
      <c r="AT291" s="248" t="s">
        <v>213</v>
      </c>
      <c r="AU291" s="248" t="s">
        <v>91</v>
      </c>
      <c r="AY291" s="17" t="s">
        <v>211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14</v>
      </c>
      <c r="BK291" s="249">
        <f>ROUND(I291*H291,2)</f>
        <v>0</v>
      </c>
      <c r="BL291" s="17" t="s">
        <v>217</v>
      </c>
      <c r="BM291" s="248" t="s">
        <v>476</v>
      </c>
    </row>
    <row r="292" s="2" customFormat="1" ht="16.5" customHeight="1">
      <c r="A292" s="38"/>
      <c r="B292" s="39"/>
      <c r="C292" s="276" t="s">
        <v>477</v>
      </c>
      <c r="D292" s="276" t="s">
        <v>290</v>
      </c>
      <c r="E292" s="277" t="s">
        <v>478</v>
      </c>
      <c r="F292" s="278" t="s">
        <v>479</v>
      </c>
      <c r="G292" s="279" t="s">
        <v>389</v>
      </c>
      <c r="H292" s="280">
        <v>1</v>
      </c>
      <c r="I292" s="281"/>
      <c r="J292" s="282">
        <f>ROUND(I292*H292,2)</f>
        <v>0</v>
      </c>
      <c r="K292" s="278" t="s">
        <v>216</v>
      </c>
      <c r="L292" s="283"/>
      <c r="M292" s="284" t="s">
        <v>1</v>
      </c>
      <c r="N292" s="285" t="s">
        <v>47</v>
      </c>
      <c r="O292" s="91"/>
      <c r="P292" s="246">
        <f>O292*H292</f>
        <v>0</v>
      </c>
      <c r="Q292" s="246">
        <v>0.0064999999999999997</v>
      </c>
      <c r="R292" s="246">
        <f>Q292*H292</f>
        <v>0.0064999999999999997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261</v>
      </c>
      <c r="AT292" s="248" t="s">
        <v>290</v>
      </c>
      <c r="AU292" s="248" t="s">
        <v>91</v>
      </c>
      <c r="AY292" s="17" t="s">
        <v>211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14</v>
      </c>
      <c r="BK292" s="249">
        <f>ROUND(I292*H292,2)</f>
        <v>0</v>
      </c>
      <c r="BL292" s="17" t="s">
        <v>217</v>
      </c>
      <c r="BM292" s="248" t="s">
        <v>480</v>
      </c>
    </row>
    <row r="293" s="2" customFormat="1" ht="16.5" customHeight="1">
      <c r="A293" s="38"/>
      <c r="B293" s="39"/>
      <c r="C293" s="276" t="s">
        <v>481</v>
      </c>
      <c r="D293" s="276" t="s">
        <v>290</v>
      </c>
      <c r="E293" s="277" t="s">
        <v>482</v>
      </c>
      <c r="F293" s="278" t="s">
        <v>483</v>
      </c>
      <c r="G293" s="279" t="s">
        <v>389</v>
      </c>
      <c r="H293" s="280">
        <v>1</v>
      </c>
      <c r="I293" s="281"/>
      <c r="J293" s="282">
        <f>ROUND(I293*H293,2)</f>
        <v>0</v>
      </c>
      <c r="K293" s="278" t="s">
        <v>216</v>
      </c>
      <c r="L293" s="283"/>
      <c r="M293" s="284" t="s">
        <v>1</v>
      </c>
      <c r="N293" s="285" t="s">
        <v>47</v>
      </c>
      <c r="O293" s="91"/>
      <c r="P293" s="246">
        <f>O293*H293</f>
        <v>0</v>
      </c>
      <c r="Q293" s="246">
        <v>0.00040000000000000002</v>
      </c>
      <c r="R293" s="246">
        <f>Q293*H293</f>
        <v>0.00040000000000000002</v>
      </c>
      <c r="S293" s="246">
        <v>0</v>
      </c>
      <c r="T293" s="24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8" t="s">
        <v>261</v>
      </c>
      <c r="AT293" s="248" t="s">
        <v>290</v>
      </c>
      <c r="AU293" s="248" t="s">
        <v>91</v>
      </c>
      <c r="AY293" s="17" t="s">
        <v>211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17" t="s">
        <v>14</v>
      </c>
      <c r="BK293" s="249">
        <f>ROUND(I293*H293,2)</f>
        <v>0</v>
      </c>
      <c r="BL293" s="17" t="s">
        <v>217</v>
      </c>
      <c r="BM293" s="248" t="s">
        <v>484</v>
      </c>
    </row>
    <row r="294" s="2" customFormat="1" ht="16.5" customHeight="1">
      <c r="A294" s="38"/>
      <c r="B294" s="39"/>
      <c r="C294" s="276" t="s">
        <v>485</v>
      </c>
      <c r="D294" s="276" t="s">
        <v>290</v>
      </c>
      <c r="E294" s="277" t="s">
        <v>486</v>
      </c>
      <c r="F294" s="278" t="s">
        <v>487</v>
      </c>
      <c r="G294" s="279" t="s">
        <v>389</v>
      </c>
      <c r="H294" s="280">
        <v>2</v>
      </c>
      <c r="I294" s="281"/>
      <c r="J294" s="282">
        <f>ROUND(I294*H294,2)</f>
        <v>0</v>
      </c>
      <c r="K294" s="278" t="s">
        <v>216</v>
      </c>
      <c r="L294" s="283"/>
      <c r="M294" s="284" t="s">
        <v>1</v>
      </c>
      <c r="N294" s="285" t="s">
        <v>47</v>
      </c>
      <c r="O294" s="91"/>
      <c r="P294" s="246">
        <f>O294*H294</f>
        <v>0</v>
      </c>
      <c r="Q294" s="246">
        <v>5.0000000000000002E-05</v>
      </c>
      <c r="R294" s="246">
        <f>Q294*H294</f>
        <v>0.00010000000000000001</v>
      </c>
      <c r="S294" s="246">
        <v>0</v>
      </c>
      <c r="T294" s="24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261</v>
      </c>
      <c r="AT294" s="248" t="s">
        <v>290</v>
      </c>
      <c r="AU294" s="248" t="s">
        <v>91</v>
      </c>
      <c r="AY294" s="17" t="s">
        <v>211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14</v>
      </c>
      <c r="BK294" s="249">
        <f>ROUND(I294*H294,2)</f>
        <v>0</v>
      </c>
      <c r="BL294" s="17" t="s">
        <v>217</v>
      </c>
      <c r="BM294" s="248" t="s">
        <v>488</v>
      </c>
    </row>
    <row r="295" s="2" customFormat="1" ht="16.5" customHeight="1">
      <c r="A295" s="38"/>
      <c r="B295" s="39"/>
      <c r="C295" s="276" t="s">
        <v>489</v>
      </c>
      <c r="D295" s="276" t="s">
        <v>290</v>
      </c>
      <c r="E295" s="277" t="s">
        <v>490</v>
      </c>
      <c r="F295" s="278" t="s">
        <v>491</v>
      </c>
      <c r="G295" s="279" t="s">
        <v>389</v>
      </c>
      <c r="H295" s="280">
        <v>1</v>
      </c>
      <c r="I295" s="281"/>
      <c r="J295" s="282">
        <f>ROUND(I295*H295,2)</f>
        <v>0</v>
      </c>
      <c r="K295" s="278" t="s">
        <v>216</v>
      </c>
      <c r="L295" s="283"/>
      <c r="M295" s="284" t="s">
        <v>1</v>
      </c>
      <c r="N295" s="285" t="s">
        <v>47</v>
      </c>
      <c r="O295" s="91"/>
      <c r="P295" s="246">
        <f>O295*H295</f>
        <v>0</v>
      </c>
      <c r="Q295" s="246">
        <v>0.0033</v>
      </c>
      <c r="R295" s="246">
        <f>Q295*H295</f>
        <v>0.0033</v>
      </c>
      <c r="S295" s="246">
        <v>0</v>
      </c>
      <c r="T295" s="24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8" t="s">
        <v>261</v>
      </c>
      <c r="AT295" s="248" t="s">
        <v>290</v>
      </c>
      <c r="AU295" s="248" t="s">
        <v>91</v>
      </c>
      <c r="AY295" s="17" t="s">
        <v>211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7" t="s">
        <v>14</v>
      </c>
      <c r="BK295" s="249">
        <f>ROUND(I295*H295,2)</f>
        <v>0</v>
      </c>
      <c r="BL295" s="17" t="s">
        <v>217</v>
      </c>
      <c r="BM295" s="248" t="s">
        <v>492</v>
      </c>
    </row>
    <row r="296" s="2" customFormat="1" ht="24" customHeight="1">
      <c r="A296" s="38"/>
      <c r="B296" s="39"/>
      <c r="C296" s="237" t="s">
        <v>493</v>
      </c>
      <c r="D296" s="237" t="s">
        <v>213</v>
      </c>
      <c r="E296" s="238" t="s">
        <v>494</v>
      </c>
      <c r="F296" s="239" t="s">
        <v>495</v>
      </c>
      <c r="G296" s="240" t="s">
        <v>100</v>
      </c>
      <c r="H296" s="241">
        <v>213</v>
      </c>
      <c r="I296" s="242"/>
      <c r="J296" s="243">
        <f>ROUND(I296*H296,2)</f>
        <v>0</v>
      </c>
      <c r="K296" s="239" t="s">
        <v>216</v>
      </c>
      <c r="L296" s="44"/>
      <c r="M296" s="244" t="s">
        <v>1</v>
      </c>
      <c r="N296" s="245" t="s">
        <v>47</v>
      </c>
      <c r="O296" s="91"/>
      <c r="P296" s="246">
        <f>O296*H296</f>
        <v>0</v>
      </c>
      <c r="Q296" s="246">
        <v>8.0000000000000007E-05</v>
      </c>
      <c r="R296" s="246">
        <f>Q296*H296</f>
        <v>0.017040000000000003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217</v>
      </c>
      <c r="AT296" s="248" t="s">
        <v>213</v>
      </c>
      <c r="AU296" s="248" t="s">
        <v>91</v>
      </c>
      <c r="AY296" s="17" t="s">
        <v>211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14</v>
      </c>
      <c r="BK296" s="249">
        <f>ROUND(I296*H296,2)</f>
        <v>0</v>
      </c>
      <c r="BL296" s="17" t="s">
        <v>217</v>
      </c>
      <c r="BM296" s="248" t="s">
        <v>496</v>
      </c>
    </row>
    <row r="297" s="13" customFormat="1">
      <c r="A297" s="13"/>
      <c r="B297" s="250"/>
      <c r="C297" s="251"/>
      <c r="D297" s="252" t="s">
        <v>219</v>
      </c>
      <c r="E297" s="253" t="s">
        <v>1</v>
      </c>
      <c r="F297" s="254" t="s">
        <v>497</v>
      </c>
      <c r="G297" s="251"/>
      <c r="H297" s="255">
        <v>173.5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1" t="s">
        <v>219</v>
      </c>
      <c r="AU297" s="261" t="s">
        <v>91</v>
      </c>
      <c r="AV297" s="13" t="s">
        <v>91</v>
      </c>
      <c r="AW297" s="13" t="s">
        <v>36</v>
      </c>
      <c r="AX297" s="13" t="s">
        <v>82</v>
      </c>
      <c r="AY297" s="261" t="s">
        <v>211</v>
      </c>
    </row>
    <row r="298" s="13" customFormat="1">
      <c r="A298" s="13"/>
      <c r="B298" s="250"/>
      <c r="C298" s="251"/>
      <c r="D298" s="252" t="s">
        <v>219</v>
      </c>
      <c r="E298" s="253" t="s">
        <v>1</v>
      </c>
      <c r="F298" s="254" t="s">
        <v>498</v>
      </c>
      <c r="G298" s="251"/>
      <c r="H298" s="255">
        <v>39.5</v>
      </c>
      <c r="I298" s="256"/>
      <c r="J298" s="251"/>
      <c r="K298" s="251"/>
      <c r="L298" s="257"/>
      <c r="M298" s="258"/>
      <c r="N298" s="259"/>
      <c r="O298" s="259"/>
      <c r="P298" s="259"/>
      <c r="Q298" s="259"/>
      <c r="R298" s="259"/>
      <c r="S298" s="259"/>
      <c r="T298" s="26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1" t="s">
        <v>219</v>
      </c>
      <c r="AU298" s="261" t="s">
        <v>91</v>
      </c>
      <c r="AV298" s="13" t="s">
        <v>91</v>
      </c>
      <c r="AW298" s="13" t="s">
        <v>36</v>
      </c>
      <c r="AX298" s="13" t="s">
        <v>82</v>
      </c>
      <c r="AY298" s="261" t="s">
        <v>211</v>
      </c>
    </row>
    <row r="299" s="14" customFormat="1">
      <c r="A299" s="14"/>
      <c r="B299" s="262"/>
      <c r="C299" s="263"/>
      <c r="D299" s="252" t="s">
        <v>219</v>
      </c>
      <c r="E299" s="264" t="s">
        <v>164</v>
      </c>
      <c r="F299" s="265" t="s">
        <v>221</v>
      </c>
      <c r="G299" s="263"/>
      <c r="H299" s="266">
        <v>213</v>
      </c>
      <c r="I299" s="267"/>
      <c r="J299" s="263"/>
      <c r="K299" s="263"/>
      <c r="L299" s="268"/>
      <c r="M299" s="269"/>
      <c r="N299" s="270"/>
      <c r="O299" s="270"/>
      <c r="P299" s="270"/>
      <c r="Q299" s="270"/>
      <c r="R299" s="270"/>
      <c r="S299" s="270"/>
      <c r="T299" s="27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2" t="s">
        <v>219</v>
      </c>
      <c r="AU299" s="272" t="s">
        <v>91</v>
      </c>
      <c r="AV299" s="14" t="s">
        <v>217</v>
      </c>
      <c r="AW299" s="14" t="s">
        <v>36</v>
      </c>
      <c r="AX299" s="14" t="s">
        <v>14</v>
      </c>
      <c r="AY299" s="272" t="s">
        <v>211</v>
      </c>
    </row>
    <row r="300" s="2" customFormat="1" ht="24" customHeight="1">
      <c r="A300" s="38"/>
      <c r="B300" s="39"/>
      <c r="C300" s="237" t="s">
        <v>499</v>
      </c>
      <c r="D300" s="237" t="s">
        <v>213</v>
      </c>
      <c r="E300" s="238" t="s">
        <v>500</v>
      </c>
      <c r="F300" s="239" t="s">
        <v>501</v>
      </c>
      <c r="G300" s="240" t="s">
        <v>100</v>
      </c>
      <c r="H300" s="241">
        <v>28</v>
      </c>
      <c r="I300" s="242"/>
      <c r="J300" s="243">
        <f>ROUND(I300*H300,2)</f>
        <v>0</v>
      </c>
      <c r="K300" s="239" t="s">
        <v>216</v>
      </c>
      <c r="L300" s="44"/>
      <c r="M300" s="244" t="s">
        <v>1</v>
      </c>
      <c r="N300" s="245" t="s">
        <v>47</v>
      </c>
      <c r="O300" s="91"/>
      <c r="P300" s="246">
        <f>O300*H300</f>
        <v>0</v>
      </c>
      <c r="Q300" s="246">
        <v>8.0000000000000007E-05</v>
      </c>
      <c r="R300" s="246">
        <f>Q300*H300</f>
        <v>0.0022400000000000002</v>
      </c>
      <c r="S300" s="246">
        <v>0</v>
      </c>
      <c r="T300" s="24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8" t="s">
        <v>217</v>
      </c>
      <c r="AT300" s="248" t="s">
        <v>213</v>
      </c>
      <c r="AU300" s="248" t="s">
        <v>91</v>
      </c>
      <c r="AY300" s="17" t="s">
        <v>211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7" t="s">
        <v>14</v>
      </c>
      <c r="BK300" s="249">
        <f>ROUND(I300*H300,2)</f>
        <v>0</v>
      </c>
      <c r="BL300" s="17" t="s">
        <v>217</v>
      </c>
      <c r="BM300" s="248" t="s">
        <v>502</v>
      </c>
    </row>
    <row r="301" s="13" customFormat="1">
      <c r="A301" s="13"/>
      <c r="B301" s="250"/>
      <c r="C301" s="251"/>
      <c r="D301" s="252" t="s">
        <v>219</v>
      </c>
      <c r="E301" s="253" t="s">
        <v>1</v>
      </c>
      <c r="F301" s="254" t="s">
        <v>503</v>
      </c>
      <c r="G301" s="251"/>
      <c r="H301" s="255">
        <v>28</v>
      </c>
      <c r="I301" s="256"/>
      <c r="J301" s="251"/>
      <c r="K301" s="251"/>
      <c r="L301" s="257"/>
      <c r="M301" s="258"/>
      <c r="N301" s="259"/>
      <c r="O301" s="259"/>
      <c r="P301" s="259"/>
      <c r="Q301" s="259"/>
      <c r="R301" s="259"/>
      <c r="S301" s="259"/>
      <c r="T301" s="26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1" t="s">
        <v>219</v>
      </c>
      <c r="AU301" s="261" t="s">
        <v>91</v>
      </c>
      <c r="AV301" s="13" t="s">
        <v>91</v>
      </c>
      <c r="AW301" s="13" t="s">
        <v>36</v>
      </c>
      <c r="AX301" s="13" t="s">
        <v>82</v>
      </c>
      <c r="AY301" s="261" t="s">
        <v>211</v>
      </c>
    </row>
    <row r="302" s="14" customFormat="1">
      <c r="A302" s="14"/>
      <c r="B302" s="262"/>
      <c r="C302" s="263"/>
      <c r="D302" s="252" t="s">
        <v>219</v>
      </c>
      <c r="E302" s="264" t="s">
        <v>167</v>
      </c>
      <c r="F302" s="265" t="s">
        <v>221</v>
      </c>
      <c r="G302" s="263"/>
      <c r="H302" s="266">
        <v>28</v>
      </c>
      <c r="I302" s="267"/>
      <c r="J302" s="263"/>
      <c r="K302" s="263"/>
      <c r="L302" s="268"/>
      <c r="M302" s="269"/>
      <c r="N302" s="270"/>
      <c r="O302" s="270"/>
      <c r="P302" s="270"/>
      <c r="Q302" s="270"/>
      <c r="R302" s="270"/>
      <c r="S302" s="270"/>
      <c r="T302" s="27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2" t="s">
        <v>219</v>
      </c>
      <c r="AU302" s="272" t="s">
        <v>91</v>
      </c>
      <c r="AV302" s="14" t="s">
        <v>217</v>
      </c>
      <c r="AW302" s="14" t="s">
        <v>36</v>
      </c>
      <c r="AX302" s="14" t="s">
        <v>14</v>
      </c>
      <c r="AY302" s="272" t="s">
        <v>211</v>
      </c>
    </row>
    <row r="303" s="2" customFormat="1" ht="24" customHeight="1">
      <c r="A303" s="38"/>
      <c r="B303" s="39"/>
      <c r="C303" s="237" t="s">
        <v>504</v>
      </c>
      <c r="D303" s="237" t="s">
        <v>213</v>
      </c>
      <c r="E303" s="238" t="s">
        <v>505</v>
      </c>
      <c r="F303" s="239" t="s">
        <v>506</v>
      </c>
      <c r="G303" s="240" t="s">
        <v>100</v>
      </c>
      <c r="H303" s="241">
        <v>611.20000000000005</v>
      </c>
      <c r="I303" s="242"/>
      <c r="J303" s="243">
        <f>ROUND(I303*H303,2)</f>
        <v>0</v>
      </c>
      <c r="K303" s="239" t="s">
        <v>216</v>
      </c>
      <c r="L303" s="44"/>
      <c r="M303" s="244" t="s">
        <v>1</v>
      </c>
      <c r="N303" s="245" t="s">
        <v>47</v>
      </c>
      <c r="O303" s="91"/>
      <c r="P303" s="246">
        <f>O303*H303</f>
        <v>0</v>
      </c>
      <c r="Q303" s="246">
        <v>3.0000000000000001E-05</v>
      </c>
      <c r="R303" s="246">
        <f>Q303*H303</f>
        <v>0.018336000000000002</v>
      </c>
      <c r="S303" s="246">
        <v>0</v>
      </c>
      <c r="T303" s="24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8" t="s">
        <v>217</v>
      </c>
      <c r="AT303" s="248" t="s">
        <v>213</v>
      </c>
      <c r="AU303" s="248" t="s">
        <v>91</v>
      </c>
      <c r="AY303" s="17" t="s">
        <v>211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7" t="s">
        <v>14</v>
      </c>
      <c r="BK303" s="249">
        <f>ROUND(I303*H303,2)</f>
        <v>0</v>
      </c>
      <c r="BL303" s="17" t="s">
        <v>217</v>
      </c>
      <c r="BM303" s="248" t="s">
        <v>507</v>
      </c>
    </row>
    <row r="304" s="13" customFormat="1">
      <c r="A304" s="13"/>
      <c r="B304" s="250"/>
      <c r="C304" s="251"/>
      <c r="D304" s="252" t="s">
        <v>219</v>
      </c>
      <c r="E304" s="253" t="s">
        <v>1</v>
      </c>
      <c r="F304" s="254" t="s">
        <v>508</v>
      </c>
      <c r="G304" s="251"/>
      <c r="H304" s="255">
        <v>466</v>
      </c>
      <c r="I304" s="256"/>
      <c r="J304" s="251"/>
      <c r="K304" s="251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219</v>
      </c>
      <c r="AU304" s="261" t="s">
        <v>91</v>
      </c>
      <c r="AV304" s="13" t="s">
        <v>91</v>
      </c>
      <c r="AW304" s="13" t="s">
        <v>36</v>
      </c>
      <c r="AX304" s="13" t="s">
        <v>82</v>
      </c>
      <c r="AY304" s="261" t="s">
        <v>211</v>
      </c>
    </row>
    <row r="305" s="13" customFormat="1">
      <c r="A305" s="13"/>
      <c r="B305" s="250"/>
      <c r="C305" s="251"/>
      <c r="D305" s="252" t="s">
        <v>219</v>
      </c>
      <c r="E305" s="253" t="s">
        <v>1</v>
      </c>
      <c r="F305" s="254" t="s">
        <v>509</v>
      </c>
      <c r="G305" s="251"/>
      <c r="H305" s="255">
        <v>102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1" t="s">
        <v>219</v>
      </c>
      <c r="AU305" s="261" t="s">
        <v>91</v>
      </c>
      <c r="AV305" s="13" t="s">
        <v>91</v>
      </c>
      <c r="AW305" s="13" t="s">
        <v>36</v>
      </c>
      <c r="AX305" s="13" t="s">
        <v>82</v>
      </c>
      <c r="AY305" s="261" t="s">
        <v>211</v>
      </c>
    </row>
    <row r="306" s="13" customFormat="1">
      <c r="A306" s="13"/>
      <c r="B306" s="250"/>
      <c r="C306" s="251"/>
      <c r="D306" s="252" t="s">
        <v>219</v>
      </c>
      <c r="E306" s="253" t="s">
        <v>1</v>
      </c>
      <c r="F306" s="254" t="s">
        <v>510</v>
      </c>
      <c r="G306" s="251"/>
      <c r="H306" s="255">
        <v>43.200000000000003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219</v>
      </c>
      <c r="AU306" s="261" t="s">
        <v>91</v>
      </c>
      <c r="AV306" s="13" t="s">
        <v>91</v>
      </c>
      <c r="AW306" s="13" t="s">
        <v>36</v>
      </c>
      <c r="AX306" s="13" t="s">
        <v>82</v>
      </c>
      <c r="AY306" s="261" t="s">
        <v>211</v>
      </c>
    </row>
    <row r="307" s="14" customFormat="1">
      <c r="A307" s="14"/>
      <c r="B307" s="262"/>
      <c r="C307" s="263"/>
      <c r="D307" s="252" t="s">
        <v>219</v>
      </c>
      <c r="E307" s="264" t="s">
        <v>170</v>
      </c>
      <c r="F307" s="265" t="s">
        <v>221</v>
      </c>
      <c r="G307" s="263"/>
      <c r="H307" s="266">
        <v>611.20000000000005</v>
      </c>
      <c r="I307" s="267"/>
      <c r="J307" s="263"/>
      <c r="K307" s="263"/>
      <c r="L307" s="268"/>
      <c r="M307" s="269"/>
      <c r="N307" s="270"/>
      <c r="O307" s="270"/>
      <c r="P307" s="270"/>
      <c r="Q307" s="270"/>
      <c r="R307" s="270"/>
      <c r="S307" s="270"/>
      <c r="T307" s="27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2" t="s">
        <v>219</v>
      </c>
      <c r="AU307" s="272" t="s">
        <v>91</v>
      </c>
      <c r="AV307" s="14" t="s">
        <v>217</v>
      </c>
      <c r="AW307" s="14" t="s">
        <v>36</v>
      </c>
      <c r="AX307" s="14" t="s">
        <v>14</v>
      </c>
      <c r="AY307" s="272" t="s">
        <v>211</v>
      </c>
    </row>
    <row r="308" s="2" customFormat="1" ht="24" customHeight="1">
      <c r="A308" s="38"/>
      <c r="B308" s="39"/>
      <c r="C308" s="237" t="s">
        <v>511</v>
      </c>
      <c r="D308" s="237" t="s">
        <v>213</v>
      </c>
      <c r="E308" s="238" t="s">
        <v>512</v>
      </c>
      <c r="F308" s="239" t="s">
        <v>513</v>
      </c>
      <c r="G308" s="240" t="s">
        <v>100</v>
      </c>
      <c r="H308" s="241">
        <v>245.40000000000001</v>
      </c>
      <c r="I308" s="242"/>
      <c r="J308" s="243">
        <f>ROUND(I308*H308,2)</f>
        <v>0</v>
      </c>
      <c r="K308" s="239" t="s">
        <v>216</v>
      </c>
      <c r="L308" s="44"/>
      <c r="M308" s="244" t="s">
        <v>1</v>
      </c>
      <c r="N308" s="245" t="s">
        <v>47</v>
      </c>
      <c r="O308" s="91"/>
      <c r="P308" s="246">
        <f>O308*H308</f>
        <v>0</v>
      </c>
      <c r="Q308" s="246">
        <v>0.00014999999999999999</v>
      </c>
      <c r="R308" s="246">
        <f>Q308*H308</f>
        <v>0.036809999999999996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217</v>
      </c>
      <c r="AT308" s="248" t="s">
        <v>213</v>
      </c>
      <c r="AU308" s="248" t="s">
        <v>91</v>
      </c>
      <c r="AY308" s="17" t="s">
        <v>211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14</v>
      </c>
      <c r="BK308" s="249">
        <f>ROUND(I308*H308,2)</f>
        <v>0</v>
      </c>
      <c r="BL308" s="17" t="s">
        <v>217</v>
      </c>
      <c r="BM308" s="248" t="s">
        <v>514</v>
      </c>
    </row>
    <row r="309" s="13" customFormat="1">
      <c r="A309" s="13"/>
      <c r="B309" s="250"/>
      <c r="C309" s="251"/>
      <c r="D309" s="252" t="s">
        <v>219</v>
      </c>
      <c r="E309" s="253" t="s">
        <v>1</v>
      </c>
      <c r="F309" s="254" t="s">
        <v>515</v>
      </c>
      <c r="G309" s="251"/>
      <c r="H309" s="255">
        <v>208.40000000000001</v>
      </c>
      <c r="I309" s="256"/>
      <c r="J309" s="251"/>
      <c r="K309" s="251"/>
      <c r="L309" s="257"/>
      <c r="M309" s="258"/>
      <c r="N309" s="259"/>
      <c r="O309" s="259"/>
      <c r="P309" s="259"/>
      <c r="Q309" s="259"/>
      <c r="R309" s="259"/>
      <c r="S309" s="259"/>
      <c r="T309" s="26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1" t="s">
        <v>219</v>
      </c>
      <c r="AU309" s="261" t="s">
        <v>91</v>
      </c>
      <c r="AV309" s="13" t="s">
        <v>91</v>
      </c>
      <c r="AW309" s="13" t="s">
        <v>36</v>
      </c>
      <c r="AX309" s="13" t="s">
        <v>82</v>
      </c>
      <c r="AY309" s="261" t="s">
        <v>211</v>
      </c>
    </row>
    <row r="310" s="13" customFormat="1">
      <c r="A310" s="13"/>
      <c r="B310" s="250"/>
      <c r="C310" s="251"/>
      <c r="D310" s="252" t="s">
        <v>219</v>
      </c>
      <c r="E310" s="253" t="s">
        <v>1</v>
      </c>
      <c r="F310" s="254" t="s">
        <v>516</v>
      </c>
      <c r="G310" s="251"/>
      <c r="H310" s="255">
        <v>37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1" t="s">
        <v>219</v>
      </c>
      <c r="AU310" s="261" t="s">
        <v>91</v>
      </c>
      <c r="AV310" s="13" t="s">
        <v>91</v>
      </c>
      <c r="AW310" s="13" t="s">
        <v>36</v>
      </c>
      <c r="AX310" s="13" t="s">
        <v>82</v>
      </c>
      <c r="AY310" s="261" t="s">
        <v>211</v>
      </c>
    </row>
    <row r="311" s="14" customFormat="1">
      <c r="A311" s="14"/>
      <c r="B311" s="262"/>
      <c r="C311" s="263"/>
      <c r="D311" s="252" t="s">
        <v>219</v>
      </c>
      <c r="E311" s="264" t="s">
        <v>173</v>
      </c>
      <c r="F311" s="265" t="s">
        <v>221</v>
      </c>
      <c r="G311" s="263"/>
      <c r="H311" s="266">
        <v>245.40000000000001</v>
      </c>
      <c r="I311" s="267"/>
      <c r="J311" s="263"/>
      <c r="K311" s="263"/>
      <c r="L311" s="268"/>
      <c r="M311" s="269"/>
      <c r="N311" s="270"/>
      <c r="O311" s="270"/>
      <c r="P311" s="270"/>
      <c r="Q311" s="270"/>
      <c r="R311" s="270"/>
      <c r="S311" s="270"/>
      <c r="T311" s="27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2" t="s">
        <v>219</v>
      </c>
      <c r="AU311" s="272" t="s">
        <v>91</v>
      </c>
      <c r="AV311" s="14" t="s">
        <v>217</v>
      </c>
      <c r="AW311" s="14" t="s">
        <v>36</v>
      </c>
      <c r="AX311" s="14" t="s">
        <v>14</v>
      </c>
      <c r="AY311" s="272" t="s">
        <v>211</v>
      </c>
    </row>
    <row r="312" s="2" customFormat="1" ht="24" customHeight="1">
      <c r="A312" s="38"/>
      <c r="B312" s="39"/>
      <c r="C312" s="237" t="s">
        <v>517</v>
      </c>
      <c r="D312" s="237" t="s">
        <v>213</v>
      </c>
      <c r="E312" s="238" t="s">
        <v>518</v>
      </c>
      <c r="F312" s="239" t="s">
        <v>519</v>
      </c>
      <c r="G312" s="240" t="s">
        <v>100</v>
      </c>
      <c r="H312" s="241">
        <v>172</v>
      </c>
      <c r="I312" s="242"/>
      <c r="J312" s="243">
        <f>ROUND(I312*H312,2)</f>
        <v>0</v>
      </c>
      <c r="K312" s="239" t="s">
        <v>216</v>
      </c>
      <c r="L312" s="44"/>
      <c r="M312" s="244" t="s">
        <v>1</v>
      </c>
      <c r="N312" s="245" t="s">
        <v>47</v>
      </c>
      <c r="O312" s="91"/>
      <c r="P312" s="246">
        <f>O312*H312</f>
        <v>0</v>
      </c>
      <c r="Q312" s="246">
        <v>5.0000000000000002E-05</v>
      </c>
      <c r="R312" s="246">
        <f>Q312*H312</f>
        <v>0.0086</v>
      </c>
      <c r="S312" s="246">
        <v>0</v>
      </c>
      <c r="T312" s="24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8" t="s">
        <v>217</v>
      </c>
      <c r="AT312" s="248" t="s">
        <v>213</v>
      </c>
      <c r="AU312" s="248" t="s">
        <v>91</v>
      </c>
      <c r="AY312" s="17" t="s">
        <v>211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14</v>
      </c>
      <c r="BK312" s="249">
        <f>ROUND(I312*H312,2)</f>
        <v>0</v>
      </c>
      <c r="BL312" s="17" t="s">
        <v>217</v>
      </c>
      <c r="BM312" s="248" t="s">
        <v>520</v>
      </c>
    </row>
    <row r="313" s="13" customFormat="1">
      <c r="A313" s="13"/>
      <c r="B313" s="250"/>
      <c r="C313" s="251"/>
      <c r="D313" s="252" t="s">
        <v>219</v>
      </c>
      <c r="E313" s="253" t="s">
        <v>1</v>
      </c>
      <c r="F313" s="254" t="s">
        <v>521</v>
      </c>
      <c r="G313" s="251"/>
      <c r="H313" s="255">
        <v>30.399999999999999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219</v>
      </c>
      <c r="AU313" s="261" t="s">
        <v>91</v>
      </c>
      <c r="AV313" s="13" t="s">
        <v>91</v>
      </c>
      <c r="AW313" s="13" t="s">
        <v>36</v>
      </c>
      <c r="AX313" s="13" t="s">
        <v>82</v>
      </c>
      <c r="AY313" s="261" t="s">
        <v>211</v>
      </c>
    </row>
    <row r="314" s="13" customFormat="1">
      <c r="A314" s="13"/>
      <c r="B314" s="250"/>
      <c r="C314" s="251"/>
      <c r="D314" s="252" t="s">
        <v>219</v>
      </c>
      <c r="E314" s="253" t="s">
        <v>1</v>
      </c>
      <c r="F314" s="254" t="s">
        <v>522</v>
      </c>
      <c r="G314" s="251"/>
      <c r="H314" s="255">
        <v>35.700000000000003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1" t="s">
        <v>219</v>
      </c>
      <c r="AU314" s="261" t="s">
        <v>91</v>
      </c>
      <c r="AV314" s="13" t="s">
        <v>91</v>
      </c>
      <c r="AW314" s="13" t="s">
        <v>36</v>
      </c>
      <c r="AX314" s="13" t="s">
        <v>82</v>
      </c>
      <c r="AY314" s="261" t="s">
        <v>211</v>
      </c>
    </row>
    <row r="315" s="13" customFormat="1">
      <c r="A315" s="13"/>
      <c r="B315" s="250"/>
      <c r="C315" s="251"/>
      <c r="D315" s="252" t="s">
        <v>219</v>
      </c>
      <c r="E315" s="253" t="s">
        <v>1</v>
      </c>
      <c r="F315" s="254" t="s">
        <v>523</v>
      </c>
      <c r="G315" s="251"/>
      <c r="H315" s="255">
        <v>62.899999999999999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1" t="s">
        <v>219</v>
      </c>
      <c r="AU315" s="261" t="s">
        <v>91</v>
      </c>
      <c r="AV315" s="13" t="s">
        <v>91</v>
      </c>
      <c r="AW315" s="13" t="s">
        <v>36</v>
      </c>
      <c r="AX315" s="13" t="s">
        <v>82</v>
      </c>
      <c r="AY315" s="261" t="s">
        <v>211</v>
      </c>
    </row>
    <row r="316" s="13" customFormat="1">
      <c r="A316" s="13"/>
      <c r="B316" s="250"/>
      <c r="C316" s="251"/>
      <c r="D316" s="252" t="s">
        <v>219</v>
      </c>
      <c r="E316" s="253" t="s">
        <v>1</v>
      </c>
      <c r="F316" s="254" t="s">
        <v>524</v>
      </c>
      <c r="G316" s="251"/>
      <c r="H316" s="255">
        <v>43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219</v>
      </c>
      <c r="AU316" s="261" t="s">
        <v>91</v>
      </c>
      <c r="AV316" s="13" t="s">
        <v>91</v>
      </c>
      <c r="AW316" s="13" t="s">
        <v>36</v>
      </c>
      <c r="AX316" s="13" t="s">
        <v>82</v>
      </c>
      <c r="AY316" s="261" t="s">
        <v>211</v>
      </c>
    </row>
    <row r="317" s="14" customFormat="1">
      <c r="A317" s="14"/>
      <c r="B317" s="262"/>
      <c r="C317" s="263"/>
      <c r="D317" s="252" t="s">
        <v>219</v>
      </c>
      <c r="E317" s="264" t="s">
        <v>176</v>
      </c>
      <c r="F317" s="265" t="s">
        <v>221</v>
      </c>
      <c r="G317" s="263"/>
      <c r="H317" s="266">
        <v>172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2" t="s">
        <v>219</v>
      </c>
      <c r="AU317" s="272" t="s">
        <v>91</v>
      </c>
      <c r="AV317" s="14" t="s">
        <v>217</v>
      </c>
      <c r="AW317" s="14" t="s">
        <v>36</v>
      </c>
      <c r="AX317" s="14" t="s">
        <v>14</v>
      </c>
      <c r="AY317" s="272" t="s">
        <v>211</v>
      </c>
    </row>
    <row r="318" s="2" customFormat="1" ht="24" customHeight="1">
      <c r="A318" s="38"/>
      <c r="B318" s="39"/>
      <c r="C318" s="237" t="s">
        <v>525</v>
      </c>
      <c r="D318" s="237" t="s">
        <v>213</v>
      </c>
      <c r="E318" s="238" t="s">
        <v>526</v>
      </c>
      <c r="F318" s="239" t="s">
        <v>527</v>
      </c>
      <c r="G318" s="240" t="s">
        <v>104</v>
      </c>
      <c r="H318" s="241">
        <v>169.09999999999999</v>
      </c>
      <c r="I318" s="242"/>
      <c r="J318" s="243">
        <f>ROUND(I318*H318,2)</f>
        <v>0</v>
      </c>
      <c r="K318" s="239" t="s">
        <v>216</v>
      </c>
      <c r="L318" s="44"/>
      <c r="M318" s="244" t="s">
        <v>1</v>
      </c>
      <c r="N318" s="245" t="s">
        <v>47</v>
      </c>
      <c r="O318" s="91"/>
      <c r="P318" s="246">
        <f>O318*H318</f>
        <v>0</v>
      </c>
      <c r="Q318" s="246">
        <v>0.00059999999999999995</v>
      </c>
      <c r="R318" s="246">
        <f>Q318*H318</f>
        <v>0.10146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217</v>
      </c>
      <c r="AT318" s="248" t="s">
        <v>213</v>
      </c>
      <c r="AU318" s="248" t="s">
        <v>91</v>
      </c>
      <c r="AY318" s="17" t="s">
        <v>211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14</v>
      </c>
      <c r="BK318" s="249">
        <f>ROUND(I318*H318,2)</f>
        <v>0</v>
      </c>
      <c r="BL318" s="17" t="s">
        <v>217</v>
      </c>
      <c r="BM318" s="248" t="s">
        <v>528</v>
      </c>
    </row>
    <row r="319" s="13" customFormat="1">
      <c r="A319" s="13"/>
      <c r="B319" s="250"/>
      <c r="C319" s="251"/>
      <c r="D319" s="252" t="s">
        <v>219</v>
      </c>
      <c r="E319" s="253" t="s">
        <v>1</v>
      </c>
      <c r="F319" s="254" t="s">
        <v>529</v>
      </c>
      <c r="G319" s="251"/>
      <c r="H319" s="255">
        <v>163.59999999999999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219</v>
      </c>
      <c r="AU319" s="261" t="s">
        <v>91</v>
      </c>
      <c r="AV319" s="13" t="s">
        <v>91</v>
      </c>
      <c r="AW319" s="13" t="s">
        <v>36</v>
      </c>
      <c r="AX319" s="13" t="s">
        <v>82</v>
      </c>
      <c r="AY319" s="261" t="s">
        <v>211</v>
      </c>
    </row>
    <row r="320" s="13" customFormat="1">
      <c r="A320" s="13"/>
      <c r="B320" s="250"/>
      <c r="C320" s="251"/>
      <c r="D320" s="252" t="s">
        <v>219</v>
      </c>
      <c r="E320" s="253" t="s">
        <v>1</v>
      </c>
      <c r="F320" s="254" t="s">
        <v>530</v>
      </c>
      <c r="G320" s="251"/>
      <c r="H320" s="255">
        <v>5.5</v>
      </c>
      <c r="I320" s="256"/>
      <c r="J320" s="251"/>
      <c r="K320" s="251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219</v>
      </c>
      <c r="AU320" s="261" t="s">
        <v>91</v>
      </c>
      <c r="AV320" s="13" t="s">
        <v>91</v>
      </c>
      <c r="AW320" s="13" t="s">
        <v>36</v>
      </c>
      <c r="AX320" s="13" t="s">
        <v>82</v>
      </c>
      <c r="AY320" s="261" t="s">
        <v>211</v>
      </c>
    </row>
    <row r="321" s="14" customFormat="1">
      <c r="A321" s="14"/>
      <c r="B321" s="262"/>
      <c r="C321" s="263"/>
      <c r="D321" s="252" t="s">
        <v>219</v>
      </c>
      <c r="E321" s="264" t="s">
        <v>179</v>
      </c>
      <c r="F321" s="265" t="s">
        <v>221</v>
      </c>
      <c r="G321" s="263"/>
      <c r="H321" s="266">
        <v>169.09999999999999</v>
      </c>
      <c r="I321" s="267"/>
      <c r="J321" s="263"/>
      <c r="K321" s="263"/>
      <c r="L321" s="268"/>
      <c r="M321" s="269"/>
      <c r="N321" s="270"/>
      <c r="O321" s="270"/>
      <c r="P321" s="270"/>
      <c r="Q321" s="270"/>
      <c r="R321" s="270"/>
      <c r="S321" s="270"/>
      <c r="T321" s="27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2" t="s">
        <v>219</v>
      </c>
      <c r="AU321" s="272" t="s">
        <v>91</v>
      </c>
      <c r="AV321" s="14" t="s">
        <v>217</v>
      </c>
      <c r="AW321" s="14" t="s">
        <v>36</v>
      </c>
      <c r="AX321" s="14" t="s">
        <v>14</v>
      </c>
      <c r="AY321" s="272" t="s">
        <v>211</v>
      </c>
    </row>
    <row r="322" s="2" customFormat="1" ht="24" customHeight="1">
      <c r="A322" s="38"/>
      <c r="B322" s="39"/>
      <c r="C322" s="237" t="s">
        <v>531</v>
      </c>
      <c r="D322" s="237" t="s">
        <v>213</v>
      </c>
      <c r="E322" s="238" t="s">
        <v>532</v>
      </c>
      <c r="F322" s="239" t="s">
        <v>533</v>
      </c>
      <c r="G322" s="240" t="s">
        <v>100</v>
      </c>
      <c r="H322" s="241">
        <v>213</v>
      </c>
      <c r="I322" s="242"/>
      <c r="J322" s="243">
        <f>ROUND(I322*H322,2)</f>
        <v>0</v>
      </c>
      <c r="K322" s="239" t="s">
        <v>1</v>
      </c>
      <c r="L322" s="44"/>
      <c r="M322" s="244" t="s">
        <v>1</v>
      </c>
      <c r="N322" s="245" t="s">
        <v>47</v>
      </c>
      <c r="O322" s="91"/>
      <c r="P322" s="246">
        <f>O322*H322</f>
        <v>0</v>
      </c>
      <c r="Q322" s="246">
        <v>0.00033</v>
      </c>
      <c r="R322" s="246">
        <f>Q322*H322</f>
        <v>0.070290000000000005</v>
      </c>
      <c r="S322" s="246">
        <v>0</v>
      </c>
      <c r="T322" s="24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8" t="s">
        <v>217</v>
      </c>
      <c r="AT322" s="248" t="s">
        <v>213</v>
      </c>
      <c r="AU322" s="248" t="s">
        <v>91</v>
      </c>
      <c r="AY322" s="17" t="s">
        <v>211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14</v>
      </c>
      <c r="BK322" s="249">
        <f>ROUND(I322*H322,2)</f>
        <v>0</v>
      </c>
      <c r="BL322" s="17" t="s">
        <v>217</v>
      </c>
      <c r="BM322" s="248" t="s">
        <v>534</v>
      </c>
    </row>
    <row r="323" s="13" customFormat="1">
      <c r="A323" s="13"/>
      <c r="B323" s="250"/>
      <c r="C323" s="251"/>
      <c r="D323" s="252" t="s">
        <v>219</v>
      </c>
      <c r="E323" s="253" t="s">
        <v>1</v>
      </c>
      <c r="F323" s="254" t="s">
        <v>164</v>
      </c>
      <c r="G323" s="251"/>
      <c r="H323" s="255">
        <v>213</v>
      </c>
      <c r="I323" s="256"/>
      <c r="J323" s="251"/>
      <c r="K323" s="251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219</v>
      </c>
      <c r="AU323" s="261" t="s">
        <v>91</v>
      </c>
      <c r="AV323" s="13" t="s">
        <v>91</v>
      </c>
      <c r="AW323" s="13" t="s">
        <v>36</v>
      </c>
      <c r="AX323" s="13" t="s">
        <v>82</v>
      </c>
      <c r="AY323" s="261" t="s">
        <v>211</v>
      </c>
    </row>
    <row r="324" s="14" customFormat="1">
      <c r="A324" s="14"/>
      <c r="B324" s="262"/>
      <c r="C324" s="263"/>
      <c r="D324" s="252" t="s">
        <v>219</v>
      </c>
      <c r="E324" s="264" t="s">
        <v>1</v>
      </c>
      <c r="F324" s="265" t="s">
        <v>221</v>
      </c>
      <c r="G324" s="263"/>
      <c r="H324" s="266">
        <v>213</v>
      </c>
      <c r="I324" s="267"/>
      <c r="J324" s="263"/>
      <c r="K324" s="263"/>
      <c r="L324" s="268"/>
      <c r="M324" s="269"/>
      <c r="N324" s="270"/>
      <c r="O324" s="270"/>
      <c r="P324" s="270"/>
      <c r="Q324" s="270"/>
      <c r="R324" s="270"/>
      <c r="S324" s="270"/>
      <c r="T324" s="27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2" t="s">
        <v>219</v>
      </c>
      <c r="AU324" s="272" t="s">
        <v>91</v>
      </c>
      <c r="AV324" s="14" t="s">
        <v>217</v>
      </c>
      <c r="AW324" s="14" t="s">
        <v>36</v>
      </c>
      <c r="AX324" s="14" t="s">
        <v>14</v>
      </c>
      <c r="AY324" s="272" t="s">
        <v>211</v>
      </c>
    </row>
    <row r="325" s="2" customFormat="1" ht="24" customHeight="1">
      <c r="A325" s="38"/>
      <c r="B325" s="39"/>
      <c r="C325" s="237" t="s">
        <v>535</v>
      </c>
      <c r="D325" s="237" t="s">
        <v>213</v>
      </c>
      <c r="E325" s="238" t="s">
        <v>536</v>
      </c>
      <c r="F325" s="239" t="s">
        <v>537</v>
      </c>
      <c r="G325" s="240" t="s">
        <v>100</v>
      </c>
      <c r="H325" s="241">
        <v>28</v>
      </c>
      <c r="I325" s="242"/>
      <c r="J325" s="243">
        <f>ROUND(I325*H325,2)</f>
        <v>0</v>
      </c>
      <c r="K325" s="239" t="s">
        <v>1</v>
      </c>
      <c r="L325" s="44"/>
      <c r="M325" s="244" t="s">
        <v>1</v>
      </c>
      <c r="N325" s="245" t="s">
        <v>47</v>
      </c>
      <c r="O325" s="91"/>
      <c r="P325" s="246">
        <f>O325*H325</f>
        <v>0</v>
      </c>
      <c r="Q325" s="246">
        <v>0.00033</v>
      </c>
      <c r="R325" s="246">
        <f>Q325*H325</f>
        <v>0.0092399999999999999</v>
      </c>
      <c r="S325" s="246">
        <v>0</v>
      </c>
      <c r="T325" s="24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8" t="s">
        <v>217</v>
      </c>
      <c r="AT325" s="248" t="s">
        <v>213</v>
      </c>
      <c r="AU325" s="248" t="s">
        <v>91</v>
      </c>
      <c r="AY325" s="17" t="s">
        <v>211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17" t="s">
        <v>14</v>
      </c>
      <c r="BK325" s="249">
        <f>ROUND(I325*H325,2)</f>
        <v>0</v>
      </c>
      <c r="BL325" s="17" t="s">
        <v>217</v>
      </c>
      <c r="BM325" s="248" t="s">
        <v>538</v>
      </c>
    </row>
    <row r="326" s="13" customFormat="1">
      <c r="A326" s="13"/>
      <c r="B326" s="250"/>
      <c r="C326" s="251"/>
      <c r="D326" s="252" t="s">
        <v>219</v>
      </c>
      <c r="E326" s="253" t="s">
        <v>1</v>
      </c>
      <c r="F326" s="254" t="s">
        <v>167</v>
      </c>
      <c r="G326" s="251"/>
      <c r="H326" s="255">
        <v>28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219</v>
      </c>
      <c r="AU326" s="261" t="s">
        <v>91</v>
      </c>
      <c r="AV326" s="13" t="s">
        <v>91</v>
      </c>
      <c r="AW326" s="13" t="s">
        <v>36</v>
      </c>
      <c r="AX326" s="13" t="s">
        <v>82</v>
      </c>
      <c r="AY326" s="261" t="s">
        <v>211</v>
      </c>
    </row>
    <row r="327" s="14" customFormat="1">
      <c r="A327" s="14"/>
      <c r="B327" s="262"/>
      <c r="C327" s="263"/>
      <c r="D327" s="252" t="s">
        <v>219</v>
      </c>
      <c r="E327" s="264" t="s">
        <v>1</v>
      </c>
      <c r="F327" s="265" t="s">
        <v>221</v>
      </c>
      <c r="G327" s="263"/>
      <c r="H327" s="266">
        <v>28</v>
      </c>
      <c r="I327" s="267"/>
      <c r="J327" s="263"/>
      <c r="K327" s="263"/>
      <c r="L327" s="268"/>
      <c r="M327" s="269"/>
      <c r="N327" s="270"/>
      <c r="O327" s="270"/>
      <c r="P327" s="270"/>
      <c r="Q327" s="270"/>
      <c r="R327" s="270"/>
      <c r="S327" s="270"/>
      <c r="T327" s="27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2" t="s">
        <v>219</v>
      </c>
      <c r="AU327" s="272" t="s">
        <v>91</v>
      </c>
      <c r="AV327" s="14" t="s">
        <v>217</v>
      </c>
      <c r="AW327" s="14" t="s">
        <v>36</v>
      </c>
      <c r="AX327" s="14" t="s">
        <v>14</v>
      </c>
      <c r="AY327" s="272" t="s">
        <v>211</v>
      </c>
    </row>
    <row r="328" s="2" customFormat="1" ht="24" customHeight="1">
      <c r="A328" s="38"/>
      <c r="B328" s="39"/>
      <c r="C328" s="237" t="s">
        <v>539</v>
      </c>
      <c r="D328" s="237" t="s">
        <v>213</v>
      </c>
      <c r="E328" s="238" t="s">
        <v>540</v>
      </c>
      <c r="F328" s="239" t="s">
        <v>541</v>
      </c>
      <c r="G328" s="240" t="s">
        <v>100</v>
      </c>
      <c r="H328" s="241">
        <v>611.20000000000005</v>
      </c>
      <c r="I328" s="242"/>
      <c r="J328" s="243">
        <f>ROUND(I328*H328,2)</f>
        <v>0</v>
      </c>
      <c r="K328" s="239" t="s">
        <v>1</v>
      </c>
      <c r="L328" s="44"/>
      <c r="M328" s="244" t="s">
        <v>1</v>
      </c>
      <c r="N328" s="245" t="s">
        <v>47</v>
      </c>
      <c r="O328" s="91"/>
      <c r="P328" s="246">
        <f>O328*H328</f>
        <v>0</v>
      </c>
      <c r="Q328" s="246">
        <v>0.00011</v>
      </c>
      <c r="R328" s="246">
        <f>Q328*H328</f>
        <v>0.067232000000000014</v>
      </c>
      <c r="S328" s="246">
        <v>0</v>
      </c>
      <c r="T328" s="24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8" t="s">
        <v>217</v>
      </c>
      <c r="AT328" s="248" t="s">
        <v>213</v>
      </c>
      <c r="AU328" s="248" t="s">
        <v>91</v>
      </c>
      <c r="AY328" s="17" t="s">
        <v>211</v>
      </c>
      <c r="BE328" s="249">
        <f>IF(N328="základní",J328,0)</f>
        <v>0</v>
      </c>
      <c r="BF328" s="249">
        <f>IF(N328="snížená",J328,0)</f>
        <v>0</v>
      </c>
      <c r="BG328" s="249">
        <f>IF(N328="zákl. přenesená",J328,0)</f>
        <v>0</v>
      </c>
      <c r="BH328" s="249">
        <f>IF(N328="sníž. přenesená",J328,0)</f>
        <v>0</v>
      </c>
      <c r="BI328" s="249">
        <f>IF(N328="nulová",J328,0)</f>
        <v>0</v>
      </c>
      <c r="BJ328" s="17" t="s">
        <v>14</v>
      </c>
      <c r="BK328" s="249">
        <f>ROUND(I328*H328,2)</f>
        <v>0</v>
      </c>
      <c r="BL328" s="17" t="s">
        <v>217</v>
      </c>
      <c r="BM328" s="248" t="s">
        <v>542</v>
      </c>
    </row>
    <row r="329" s="13" customFormat="1">
      <c r="A329" s="13"/>
      <c r="B329" s="250"/>
      <c r="C329" s="251"/>
      <c r="D329" s="252" t="s">
        <v>219</v>
      </c>
      <c r="E329" s="253" t="s">
        <v>1</v>
      </c>
      <c r="F329" s="254" t="s">
        <v>170</v>
      </c>
      <c r="G329" s="251"/>
      <c r="H329" s="255">
        <v>611.20000000000005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1" t="s">
        <v>219</v>
      </c>
      <c r="AU329" s="261" t="s">
        <v>91</v>
      </c>
      <c r="AV329" s="13" t="s">
        <v>91</v>
      </c>
      <c r="AW329" s="13" t="s">
        <v>36</v>
      </c>
      <c r="AX329" s="13" t="s">
        <v>82</v>
      </c>
      <c r="AY329" s="261" t="s">
        <v>211</v>
      </c>
    </row>
    <row r="330" s="14" customFormat="1">
      <c r="A330" s="14"/>
      <c r="B330" s="262"/>
      <c r="C330" s="263"/>
      <c r="D330" s="252" t="s">
        <v>219</v>
      </c>
      <c r="E330" s="264" t="s">
        <v>1</v>
      </c>
      <c r="F330" s="265" t="s">
        <v>221</v>
      </c>
      <c r="G330" s="263"/>
      <c r="H330" s="266">
        <v>611.20000000000005</v>
      </c>
      <c r="I330" s="267"/>
      <c r="J330" s="263"/>
      <c r="K330" s="263"/>
      <c r="L330" s="268"/>
      <c r="M330" s="269"/>
      <c r="N330" s="270"/>
      <c r="O330" s="270"/>
      <c r="P330" s="270"/>
      <c r="Q330" s="270"/>
      <c r="R330" s="270"/>
      <c r="S330" s="270"/>
      <c r="T330" s="27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2" t="s">
        <v>219</v>
      </c>
      <c r="AU330" s="272" t="s">
        <v>91</v>
      </c>
      <c r="AV330" s="14" t="s">
        <v>217</v>
      </c>
      <c r="AW330" s="14" t="s">
        <v>36</v>
      </c>
      <c r="AX330" s="14" t="s">
        <v>14</v>
      </c>
      <c r="AY330" s="272" t="s">
        <v>211</v>
      </c>
    </row>
    <row r="331" s="2" customFormat="1" ht="24" customHeight="1">
      <c r="A331" s="38"/>
      <c r="B331" s="39"/>
      <c r="C331" s="237" t="s">
        <v>543</v>
      </c>
      <c r="D331" s="237" t="s">
        <v>213</v>
      </c>
      <c r="E331" s="238" t="s">
        <v>544</v>
      </c>
      <c r="F331" s="239" t="s">
        <v>545</v>
      </c>
      <c r="G331" s="240" t="s">
        <v>100</v>
      </c>
      <c r="H331" s="241">
        <v>245.40000000000001</v>
      </c>
      <c r="I331" s="242"/>
      <c r="J331" s="243">
        <f>ROUND(I331*H331,2)</f>
        <v>0</v>
      </c>
      <c r="K331" s="239" t="s">
        <v>1</v>
      </c>
      <c r="L331" s="44"/>
      <c r="M331" s="244" t="s">
        <v>1</v>
      </c>
      <c r="N331" s="245" t="s">
        <v>47</v>
      </c>
      <c r="O331" s="91"/>
      <c r="P331" s="246">
        <f>O331*H331</f>
        <v>0</v>
      </c>
      <c r="Q331" s="246">
        <v>0.00064999999999999997</v>
      </c>
      <c r="R331" s="246">
        <f>Q331*H331</f>
        <v>0.15950999999999999</v>
      </c>
      <c r="S331" s="246">
        <v>0</v>
      </c>
      <c r="T331" s="24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8" t="s">
        <v>217</v>
      </c>
      <c r="AT331" s="248" t="s">
        <v>213</v>
      </c>
      <c r="AU331" s="248" t="s">
        <v>91</v>
      </c>
      <c r="AY331" s="17" t="s">
        <v>211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7" t="s">
        <v>14</v>
      </c>
      <c r="BK331" s="249">
        <f>ROUND(I331*H331,2)</f>
        <v>0</v>
      </c>
      <c r="BL331" s="17" t="s">
        <v>217</v>
      </c>
      <c r="BM331" s="248" t="s">
        <v>546</v>
      </c>
    </row>
    <row r="332" s="13" customFormat="1">
      <c r="A332" s="13"/>
      <c r="B332" s="250"/>
      <c r="C332" s="251"/>
      <c r="D332" s="252" t="s">
        <v>219</v>
      </c>
      <c r="E332" s="253" t="s">
        <v>1</v>
      </c>
      <c r="F332" s="254" t="s">
        <v>173</v>
      </c>
      <c r="G332" s="251"/>
      <c r="H332" s="255">
        <v>245.40000000000001</v>
      </c>
      <c r="I332" s="256"/>
      <c r="J332" s="251"/>
      <c r="K332" s="251"/>
      <c r="L332" s="257"/>
      <c r="M332" s="258"/>
      <c r="N332" s="259"/>
      <c r="O332" s="259"/>
      <c r="P332" s="259"/>
      <c r="Q332" s="259"/>
      <c r="R332" s="259"/>
      <c r="S332" s="259"/>
      <c r="T332" s="26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1" t="s">
        <v>219</v>
      </c>
      <c r="AU332" s="261" t="s">
        <v>91</v>
      </c>
      <c r="AV332" s="13" t="s">
        <v>91</v>
      </c>
      <c r="AW332" s="13" t="s">
        <v>36</v>
      </c>
      <c r="AX332" s="13" t="s">
        <v>82</v>
      </c>
      <c r="AY332" s="261" t="s">
        <v>211</v>
      </c>
    </row>
    <row r="333" s="14" customFormat="1">
      <c r="A333" s="14"/>
      <c r="B333" s="262"/>
      <c r="C333" s="263"/>
      <c r="D333" s="252" t="s">
        <v>219</v>
      </c>
      <c r="E333" s="264" t="s">
        <v>1</v>
      </c>
      <c r="F333" s="265" t="s">
        <v>221</v>
      </c>
      <c r="G333" s="263"/>
      <c r="H333" s="266">
        <v>245.40000000000001</v>
      </c>
      <c r="I333" s="267"/>
      <c r="J333" s="263"/>
      <c r="K333" s="263"/>
      <c r="L333" s="268"/>
      <c r="M333" s="269"/>
      <c r="N333" s="270"/>
      <c r="O333" s="270"/>
      <c r="P333" s="270"/>
      <c r="Q333" s="270"/>
      <c r="R333" s="270"/>
      <c r="S333" s="270"/>
      <c r="T333" s="27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2" t="s">
        <v>219</v>
      </c>
      <c r="AU333" s="272" t="s">
        <v>91</v>
      </c>
      <c r="AV333" s="14" t="s">
        <v>217</v>
      </c>
      <c r="AW333" s="14" t="s">
        <v>36</v>
      </c>
      <c r="AX333" s="14" t="s">
        <v>14</v>
      </c>
      <c r="AY333" s="272" t="s">
        <v>211</v>
      </c>
    </row>
    <row r="334" s="2" customFormat="1" ht="24" customHeight="1">
      <c r="A334" s="38"/>
      <c r="B334" s="39"/>
      <c r="C334" s="237" t="s">
        <v>547</v>
      </c>
      <c r="D334" s="237" t="s">
        <v>213</v>
      </c>
      <c r="E334" s="238" t="s">
        <v>548</v>
      </c>
      <c r="F334" s="239" t="s">
        <v>549</v>
      </c>
      <c r="G334" s="240" t="s">
        <v>100</v>
      </c>
      <c r="H334" s="241">
        <v>172</v>
      </c>
      <c r="I334" s="242"/>
      <c r="J334" s="243">
        <f>ROUND(I334*H334,2)</f>
        <v>0</v>
      </c>
      <c r="K334" s="239" t="s">
        <v>1</v>
      </c>
      <c r="L334" s="44"/>
      <c r="M334" s="244" t="s">
        <v>1</v>
      </c>
      <c r="N334" s="245" t="s">
        <v>47</v>
      </c>
      <c r="O334" s="91"/>
      <c r="P334" s="246">
        <f>O334*H334</f>
        <v>0</v>
      </c>
      <c r="Q334" s="246">
        <v>0.00038000000000000002</v>
      </c>
      <c r="R334" s="246">
        <f>Q334*H334</f>
        <v>0.065360000000000001</v>
      </c>
      <c r="S334" s="246">
        <v>0</v>
      </c>
      <c r="T334" s="24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217</v>
      </c>
      <c r="AT334" s="248" t="s">
        <v>213</v>
      </c>
      <c r="AU334" s="248" t="s">
        <v>91</v>
      </c>
      <c r="AY334" s="17" t="s">
        <v>211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14</v>
      </c>
      <c r="BK334" s="249">
        <f>ROUND(I334*H334,2)</f>
        <v>0</v>
      </c>
      <c r="BL334" s="17" t="s">
        <v>217</v>
      </c>
      <c r="BM334" s="248" t="s">
        <v>550</v>
      </c>
    </row>
    <row r="335" s="13" customFormat="1">
      <c r="A335" s="13"/>
      <c r="B335" s="250"/>
      <c r="C335" s="251"/>
      <c r="D335" s="252" t="s">
        <v>219</v>
      </c>
      <c r="E335" s="253" t="s">
        <v>1</v>
      </c>
      <c r="F335" s="254" t="s">
        <v>176</v>
      </c>
      <c r="G335" s="251"/>
      <c r="H335" s="255">
        <v>172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219</v>
      </c>
      <c r="AU335" s="261" t="s">
        <v>91</v>
      </c>
      <c r="AV335" s="13" t="s">
        <v>91</v>
      </c>
      <c r="AW335" s="13" t="s">
        <v>36</v>
      </c>
      <c r="AX335" s="13" t="s">
        <v>82</v>
      </c>
      <c r="AY335" s="261" t="s">
        <v>211</v>
      </c>
    </row>
    <row r="336" s="14" customFormat="1">
      <c r="A336" s="14"/>
      <c r="B336" s="262"/>
      <c r="C336" s="263"/>
      <c r="D336" s="252" t="s">
        <v>219</v>
      </c>
      <c r="E336" s="264" t="s">
        <v>1</v>
      </c>
      <c r="F336" s="265" t="s">
        <v>221</v>
      </c>
      <c r="G336" s="263"/>
      <c r="H336" s="266">
        <v>172</v>
      </c>
      <c r="I336" s="267"/>
      <c r="J336" s="263"/>
      <c r="K336" s="263"/>
      <c r="L336" s="268"/>
      <c r="M336" s="269"/>
      <c r="N336" s="270"/>
      <c r="O336" s="270"/>
      <c r="P336" s="270"/>
      <c r="Q336" s="270"/>
      <c r="R336" s="270"/>
      <c r="S336" s="270"/>
      <c r="T336" s="27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2" t="s">
        <v>219</v>
      </c>
      <c r="AU336" s="272" t="s">
        <v>91</v>
      </c>
      <c r="AV336" s="14" t="s">
        <v>217</v>
      </c>
      <c r="AW336" s="14" t="s">
        <v>36</v>
      </c>
      <c r="AX336" s="14" t="s">
        <v>14</v>
      </c>
      <c r="AY336" s="272" t="s">
        <v>211</v>
      </c>
    </row>
    <row r="337" s="2" customFormat="1" ht="24" customHeight="1">
      <c r="A337" s="38"/>
      <c r="B337" s="39"/>
      <c r="C337" s="237" t="s">
        <v>551</v>
      </c>
      <c r="D337" s="237" t="s">
        <v>213</v>
      </c>
      <c r="E337" s="238" t="s">
        <v>552</v>
      </c>
      <c r="F337" s="239" t="s">
        <v>553</v>
      </c>
      <c r="G337" s="240" t="s">
        <v>104</v>
      </c>
      <c r="H337" s="241">
        <v>280.60000000000002</v>
      </c>
      <c r="I337" s="242"/>
      <c r="J337" s="243">
        <f>ROUND(I337*H337,2)</f>
        <v>0</v>
      </c>
      <c r="K337" s="239" t="s">
        <v>216</v>
      </c>
      <c r="L337" s="44"/>
      <c r="M337" s="244" t="s">
        <v>1</v>
      </c>
      <c r="N337" s="245" t="s">
        <v>47</v>
      </c>
      <c r="O337" s="91"/>
      <c r="P337" s="246">
        <f>O337*H337</f>
        <v>0</v>
      </c>
      <c r="Q337" s="246">
        <v>6.9999999999999994E-05</v>
      </c>
      <c r="R337" s="246">
        <f>Q337*H337</f>
        <v>0.019642</v>
      </c>
      <c r="S337" s="246">
        <v>0</v>
      </c>
      <c r="T337" s="24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8" t="s">
        <v>217</v>
      </c>
      <c r="AT337" s="248" t="s">
        <v>213</v>
      </c>
      <c r="AU337" s="248" t="s">
        <v>91</v>
      </c>
      <c r="AY337" s="17" t="s">
        <v>211</v>
      </c>
      <c r="BE337" s="249">
        <f>IF(N337="základní",J337,0)</f>
        <v>0</v>
      </c>
      <c r="BF337" s="249">
        <f>IF(N337="snížená",J337,0)</f>
        <v>0</v>
      </c>
      <c r="BG337" s="249">
        <f>IF(N337="zákl. přenesená",J337,0)</f>
        <v>0</v>
      </c>
      <c r="BH337" s="249">
        <f>IF(N337="sníž. přenesená",J337,0)</f>
        <v>0</v>
      </c>
      <c r="BI337" s="249">
        <f>IF(N337="nulová",J337,0)</f>
        <v>0</v>
      </c>
      <c r="BJ337" s="17" t="s">
        <v>14</v>
      </c>
      <c r="BK337" s="249">
        <f>ROUND(I337*H337,2)</f>
        <v>0</v>
      </c>
      <c r="BL337" s="17" t="s">
        <v>217</v>
      </c>
      <c r="BM337" s="248" t="s">
        <v>554</v>
      </c>
    </row>
    <row r="338" s="13" customFormat="1">
      <c r="A338" s="13"/>
      <c r="B338" s="250"/>
      <c r="C338" s="251"/>
      <c r="D338" s="252" t="s">
        <v>219</v>
      </c>
      <c r="E338" s="253" t="s">
        <v>1</v>
      </c>
      <c r="F338" s="254" t="s">
        <v>179</v>
      </c>
      <c r="G338" s="251"/>
      <c r="H338" s="255">
        <v>169.09999999999999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1" t="s">
        <v>219</v>
      </c>
      <c r="AU338" s="261" t="s">
        <v>91</v>
      </c>
      <c r="AV338" s="13" t="s">
        <v>91</v>
      </c>
      <c r="AW338" s="13" t="s">
        <v>36</v>
      </c>
      <c r="AX338" s="13" t="s">
        <v>82</v>
      </c>
      <c r="AY338" s="261" t="s">
        <v>211</v>
      </c>
    </row>
    <row r="339" s="13" customFormat="1">
      <c r="A339" s="13"/>
      <c r="B339" s="250"/>
      <c r="C339" s="251"/>
      <c r="D339" s="252" t="s">
        <v>219</v>
      </c>
      <c r="E339" s="253" t="s">
        <v>1</v>
      </c>
      <c r="F339" s="254" t="s">
        <v>555</v>
      </c>
      <c r="G339" s="251"/>
      <c r="H339" s="255">
        <v>94</v>
      </c>
      <c r="I339" s="256"/>
      <c r="J339" s="251"/>
      <c r="K339" s="251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219</v>
      </c>
      <c r="AU339" s="261" t="s">
        <v>91</v>
      </c>
      <c r="AV339" s="13" t="s">
        <v>91</v>
      </c>
      <c r="AW339" s="13" t="s">
        <v>36</v>
      </c>
      <c r="AX339" s="13" t="s">
        <v>82</v>
      </c>
      <c r="AY339" s="261" t="s">
        <v>211</v>
      </c>
    </row>
    <row r="340" s="13" customFormat="1">
      <c r="A340" s="13"/>
      <c r="B340" s="250"/>
      <c r="C340" s="251"/>
      <c r="D340" s="252" t="s">
        <v>219</v>
      </c>
      <c r="E340" s="253" t="s">
        <v>1</v>
      </c>
      <c r="F340" s="254" t="s">
        <v>556</v>
      </c>
      <c r="G340" s="251"/>
      <c r="H340" s="255">
        <v>2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219</v>
      </c>
      <c r="AU340" s="261" t="s">
        <v>91</v>
      </c>
      <c r="AV340" s="13" t="s">
        <v>91</v>
      </c>
      <c r="AW340" s="13" t="s">
        <v>36</v>
      </c>
      <c r="AX340" s="13" t="s">
        <v>82</v>
      </c>
      <c r="AY340" s="261" t="s">
        <v>211</v>
      </c>
    </row>
    <row r="341" s="13" customFormat="1">
      <c r="A341" s="13"/>
      <c r="B341" s="250"/>
      <c r="C341" s="251"/>
      <c r="D341" s="252" t="s">
        <v>219</v>
      </c>
      <c r="E341" s="253" t="s">
        <v>1</v>
      </c>
      <c r="F341" s="254" t="s">
        <v>557</v>
      </c>
      <c r="G341" s="251"/>
      <c r="H341" s="255">
        <v>2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219</v>
      </c>
      <c r="AU341" s="261" t="s">
        <v>91</v>
      </c>
      <c r="AV341" s="13" t="s">
        <v>91</v>
      </c>
      <c r="AW341" s="13" t="s">
        <v>36</v>
      </c>
      <c r="AX341" s="13" t="s">
        <v>82</v>
      </c>
      <c r="AY341" s="261" t="s">
        <v>211</v>
      </c>
    </row>
    <row r="342" s="13" customFormat="1">
      <c r="A342" s="13"/>
      <c r="B342" s="250"/>
      <c r="C342" s="251"/>
      <c r="D342" s="252" t="s">
        <v>219</v>
      </c>
      <c r="E342" s="253" t="s">
        <v>1</v>
      </c>
      <c r="F342" s="254" t="s">
        <v>558</v>
      </c>
      <c r="G342" s="251"/>
      <c r="H342" s="255">
        <v>2</v>
      </c>
      <c r="I342" s="256"/>
      <c r="J342" s="251"/>
      <c r="K342" s="251"/>
      <c r="L342" s="257"/>
      <c r="M342" s="258"/>
      <c r="N342" s="259"/>
      <c r="O342" s="259"/>
      <c r="P342" s="259"/>
      <c r="Q342" s="259"/>
      <c r="R342" s="259"/>
      <c r="S342" s="259"/>
      <c r="T342" s="26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1" t="s">
        <v>219</v>
      </c>
      <c r="AU342" s="261" t="s">
        <v>91</v>
      </c>
      <c r="AV342" s="13" t="s">
        <v>91</v>
      </c>
      <c r="AW342" s="13" t="s">
        <v>36</v>
      </c>
      <c r="AX342" s="13" t="s">
        <v>82</v>
      </c>
      <c r="AY342" s="261" t="s">
        <v>211</v>
      </c>
    </row>
    <row r="343" s="13" customFormat="1">
      <c r="A343" s="13"/>
      <c r="B343" s="250"/>
      <c r="C343" s="251"/>
      <c r="D343" s="252" t="s">
        <v>219</v>
      </c>
      <c r="E343" s="253" t="s">
        <v>1</v>
      </c>
      <c r="F343" s="254" t="s">
        <v>559</v>
      </c>
      <c r="G343" s="251"/>
      <c r="H343" s="255">
        <v>7.5</v>
      </c>
      <c r="I343" s="256"/>
      <c r="J343" s="251"/>
      <c r="K343" s="251"/>
      <c r="L343" s="257"/>
      <c r="M343" s="258"/>
      <c r="N343" s="259"/>
      <c r="O343" s="259"/>
      <c r="P343" s="259"/>
      <c r="Q343" s="259"/>
      <c r="R343" s="259"/>
      <c r="S343" s="259"/>
      <c r="T343" s="26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1" t="s">
        <v>219</v>
      </c>
      <c r="AU343" s="261" t="s">
        <v>91</v>
      </c>
      <c r="AV343" s="13" t="s">
        <v>91</v>
      </c>
      <c r="AW343" s="13" t="s">
        <v>36</v>
      </c>
      <c r="AX343" s="13" t="s">
        <v>82</v>
      </c>
      <c r="AY343" s="261" t="s">
        <v>211</v>
      </c>
    </row>
    <row r="344" s="13" customFormat="1">
      <c r="A344" s="13"/>
      <c r="B344" s="250"/>
      <c r="C344" s="251"/>
      <c r="D344" s="252" t="s">
        <v>219</v>
      </c>
      <c r="E344" s="253" t="s">
        <v>1</v>
      </c>
      <c r="F344" s="254" t="s">
        <v>560</v>
      </c>
      <c r="G344" s="251"/>
      <c r="H344" s="255">
        <v>4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219</v>
      </c>
      <c r="AU344" s="261" t="s">
        <v>91</v>
      </c>
      <c r="AV344" s="13" t="s">
        <v>91</v>
      </c>
      <c r="AW344" s="13" t="s">
        <v>36</v>
      </c>
      <c r="AX344" s="13" t="s">
        <v>82</v>
      </c>
      <c r="AY344" s="261" t="s">
        <v>211</v>
      </c>
    </row>
    <row r="345" s="14" customFormat="1">
      <c r="A345" s="14"/>
      <c r="B345" s="262"/>
      <c r="C345" s="263"/>
      <c r="D345" s="252" t="s">
        <v>219</v>
      </c>
      <c r="E345" s="264" t="s">
        <v>1</v>
      </c>
      <c r="F345" s="265" t="s">
        <v>221</v>
      </c>
      <c r="G345" s="263"/>
      <c r="H345" s="266">
        <v>280.60000000000002</v>
      </c>
      <c r="I345" s="267"/>
      <c r="J345" s="263"/>
      <c r="K345" s="263"/>
      <c r="L345" s="268"/>
      <c r="M345" s="269"/>
      <c r="N345" s="270"/>
      <c r="O345" s="270"/>
      <c r="P345" s="270"/>
      <c r="Q345" s="270"/>
      <c r="R345" s="270"/>
      <c r="S345" s="270"/>
      <c r="T345" s="27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2" t="s">
        <v>219</v>
      </c>
      <c r="AU345" s="272" t="s">
        <v>91</v>
      </c>
      <c r="AV345" s="14" t="s">
        <v>217</v>
      </c>
      <c r="AW345" s="14" t="s">
        <v>36</v>
      </c>
      <c r="AX345" s="14" t="s">
        <v>14</v>
      </c>
      <c r="AY345" s="272" t="s">
        <v>211</v>
      </c>
    </row>
    <row r="346" s="2" customFormat="1" ht="24" customHeight="1">
      <c r="A346" s="38"/>
      <c r="B346" s="39"/>
      <c r="C346" s="237" t="s">
        <v>561</v>
      </c>
      <c r="D346" s="237" t="s">
        <v>213</v>
      </c>
      <c r="E346" s="238" t="s">
        <v>562</v>
      </c>
      <c r="F346" s="239" t="s">
        <v>563</v>
      </c>
      <c r="G346" s="240" t="s">
        <v>100</v>
      </c>
      <c r="H346" s="241">
        <v>62</v>
      </c>
      <c r="I346" s="242"/>
      <c r="J346" s="243">
        <f>ROUND(I346*H346,2)</f>
        <v>0</v>
      </c>
      <c r="K346" s="239" t="s">
        <v>216</v>
      </c>
      <c r="L346" s="44"/>
      <c r="M346" s="244" t="s">
        <v>1</v>
      </c>
      <c r="N346" s="245" t="s">
        <v>47</v>
      </c>
      <c r="O346" s="91"/>
      <c r="P346" s="246">
        <f>O346*H346</f>
        <v>0</v>
      </c>
      <c r="Q346" s="246">
        <v>0.00013999999999999999</v>
      </c>
      <c r="R346" s="246">
        <f>Q346*H346</f>
        <v>0.0086799999999999985</v>
      </c>
      <c r="S346" s="246">
        <v>0</v>
      </c>
      <c r="T346" s="24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8" t="s">
        <v>217</v>
      </c>
      <c r="AT346" s="248" t="s">
        <v>213</v>
      </c>
      <c r="AU346" s="248" t="s">
        <v>91</v>
      </c>
      <c r="AY346" s="17" t="s">
        <v>211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17" t="s">
        <v>14</v>
      </c>
      <c r="BK346" s="249">
        <f>ROUND(I346*H346,2)</f>
        <v>0</v>
      </c>
      <c r="BL346" s="17" t="s">
        <v>217</v>
      </c>
      <c r="BM346" s="248" t="s">
        <v>564</v>
      </c>
    </row>
    <row r="347" s="13" customFormat="1">
      <c r="A347" s="13"/>
      <c r="B347" s="250"/>
      <c r="C347" s="251"/>
      <c r="D347" s="252" t="s">
        <v>219</v>
      </c>
      <c r="E347" s="253" t="s">
        <v>1</v>
      </c>
      <c r="F347" s="254" t="s">
        <v>565</v>
      </c>
      <c r="G347" s="251"/>
      <c r="H347" s="255">
        <v>62</v>
      </c>
      <c r="I347" s="256"/>
      <c r="J347" s="251"/>
      <c r="K347" s="251"/>
      <c r="L347" s="257"/>
      <c r="M347" s="258"/>
      <c r="N347" s="259"/>
      <c r="O347" s="259"/>
      <c r="P347" s="259"/>
      <c r="Q347" s="259"/>
      <c r="R347" s="259"/>
      <c r="S347" s="259"/>
      <c r="T347" s="26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1" t="s">
        <v>219</v>
      </c>
      <c r="AU347" s="261" t="s">
        <v>91</v>
      </c>
      <c r="AV347" s="13" t="s">
        <v>91</v>
      </c>
      <c r="AW347" s="13" t="s">
        <v>36</v>
      </c>
      <c r="AX347" s="13" t="s">
        <v>82</v>
      </c>
      <c r="AY347" s="261" t="s">
        <v>211</v>
      </c>
    </row>
    <row r="348" s="14" customFormat="1">
      <c r="A348" s="14"/>
      <c r="B348" s="262"/>
      <c r="C348" s="263"/>
      <c r="D348" s="252" t="s">
        <v>219</v>
      </c>
      <c r="E348" s="264" t="s">
        <v>566</v>
      </c>
      <c r="F348" s="265" t="s">
        <v>221</v>
      </c>
      <c r="G348" s="263"/>
      <c r="H348" s="266">
        <v>62</v>
      </c>
      <c r="I348" s="267"/>
      <c r="J348" s="263"/>
      <c r="K348" s="263"/>
      <c r="L348" s="268"/>
      <c r="M348" s="269"/>
      <c r="N348" s="270"/>
      <c r="O348" s="270"/>
      <c r="P348" s="270"/>
      <c r="Q348" s="270"/>
      <c r="R348" s="270"/>
      <c r="S348" s="270"/>
      <c r="T348" s="27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2" t="s">
        <v>219</v>
      </c>
      <c r="AU348" s="272" t="s">
        <v>91</v>
      </c>
      <c r="AV348" s="14" t="s">
        <v>217</v>
      </c>
      <c r="AW348" s="14" t="s">
        <v>36</v>
      </c>
      <c r="AX348" s="14" t="s">
        <v>14</v>
      </c>
      <c r="AY348" s="272" t="s">
        <v>211</v>
      </c>
    </row>
    <row r="349" s="2" customFormat="1" ht="24" customHeight="1">
      <c r="A349" s="38"/>
      <c r="B349" s="39"/>
      <c r="C349" s="237" t="s">
        <v>567</v>
      </c>
      <c r="D349" s="237" t="s">
        <v>213</v>
      </c>
      <c r="E349" s="238" t="s">
        <v>568</v>
      </c>
      <c r="F349" s="239" t="s">
        <v>569</v>
      </c>
      <c r="G349" s="240" t="s">
        <v>389</v>
      </c>
      <c r="H349" s="241">
        <v>45</v>
      </c>
      <c r="I349" s="242"/>
      <c r="J349" s="243">
        <f>ROUND(I349*H349,2)</f>
        <v>0</v>
      </c>
      <c r="K349" s="239" t="s">
        <v>216</v>
      </c>
      <c r="L349" s="44"/>
      <c r="M349" s="244" t="s">
        <v>1</v>
      </c>
      <c r="N349" s="245" t="s">
        <v>47</v>
      </c>
      <c r="O349" s="91"/>
      <c r="P349" s="246">
        <f>O349*H349</f>
        <v>0</v>
      </c>
      <c r="Q349" s="246">
        <v>0.0020799999999999998</v>
      </c>
      <c r="R349" s="246">
        <f>Q349*H349</f>
        <v>0.093599999999999989</v>
      </c>
      <c r="S349" s="246">
        <v>0</v>
      </c>
      <c r="T349" s="24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8" t="s">
        <v>217</v>
      </c>
      <c r="AT349" s="248" t="s">
        <v>213</v>
      </c>
      <c r="AU349" s="248" t="s">
        <v>91</v>
      </c>
      <c r="AY349" s="17" t="s">
        <v>211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17" t="s">
        <v>14</v>
      </c>
      <c r="BK349" s="249">
        <f>ROUND(I349*H349,2)</f>
        <v>0</v>
      </c>
      <c r="BL349" s="17" t="s">
        <v>217</v>
      </c>
      <c r="BM349" s="248" t="s">
        <v>570</v>
      </c>
    </row>
    <row r="350" s="15" customFormat="1">
      <c r="A350" s="15"/>
      <c r="B350" s="286"/>
      <c r="C350" s="287"/>
      <c r="D350" s="252" t="s">
        <v>219</v>
      </c>
      <c r="E350" s="288" t="s">
        <v>1</v>
      </c>
      <c r="F350" s="289" t="s">
        <v>571</v>
      </c>
      <c r="G350" s="287"/>
      <c r="H350" s="288" t="s">
        <v>1</v>
      </c>
      <c r="I350" s="290"/>
      <c r="J350" s="287"/>
      <c r="K350" s="287"/>
      <c r="L350" s="291"/>
      <c r="M350" s="292"/>
      <c r="N350" s="293"/>
      <c r="O350" s="293"/>
      <c r="P350" s="293"/>
      <c r="Q350" s="293"/>
      <c r="R350" s="293"/>
      <c r="S350" s="293"/>
      <c r="T350" s="29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95" t="s">
        <v>219</v>
      </c>
      <c r="AU350" s="295" t="s">
        <v>91</v>
      </c>
      <c r="AV350" s="15" t="s">
        <v>14</v>
      </c>
      <c r="AW350" s="15" t="s">
        <v>36</v>
      </c>
      <c r="AX350" s="15" t="s">
        <v>82</v>
      </c>
      <c r="AY350" s="295" t="s">
        <v>211</v>
      </c>
    </row>
    <row r="351" s="13" customFormat="1">
      <c r="A351" s="13"/>
      <c r="B351" s="250"/>
      <c r="C351" s="251"/>
      <c r="D351" s="252" t="s">
        <v>219</v>
      </c>
      <c r="E351" s="253" t="s">
        <v>1</v>
      </c>
      <c r="F351" s="254" t="s">
        <v>572</v>
      </c>
      <c r="G351" s="251"/>
      <c r="H351" s="255">
        <v>30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219</v>
      </c>
      <c r="AU351" s="261" t="s">
        <v>91</v>
      </c>
      <c r="AV351" s="13" t="s">
        <v>91</v>
      </c>
      <c r="AW351" s="13" t="s">
        <v>36</v>
      </c>
      <c r="AX351" s="13" t="s">
        <v>82</v>
      </c>
      <c r="AY351" s="261" t="s">
        <v>211</v>
      </c>
    </row>
    <row r="352" s="13" customFormat="1">
      <c r="A352" s="13"/>
      <c r="B352" s="250"/>
      <c r="C352" s="251"/>
      <c r="D352" s="252" t="s">
        <v>219</v>
      </c>
      <c r="E352" s="253" t="s">
        <v>1</v>
      </c>
      <c r="F352" s="254" t="s">
        <v>573</v>
      </c>
      <c r="G352" s="251"/>
      <c r="H352" s="255">
        <v>9</v>
      </c>
      <c r="I352" s="256"/>
      <c r="J352" s="251"/>
      <c r="K352" s="251"/>
      <c r="L352" s="257"/>
      <c r="M352" s="258"/>
      <c r="N352" s="259"/>
      <c r="O352" s="259"/>
      <c r="P352" s="259"/>
      <c r="Q352" s="259"/>
      <c r="R352" s="259"/>
      <c r="S352" s="259"/>
      <c r="T352" s="26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1" t="s">
        <v>219</v>
      </c>
      <c r="AU352" s="261" t="s">
        <v>91</v>
      </c>
      <c r="AV352" s="13" t="s">
        <v>91</v>
      </c>
      <c r="AW352" s="13" t="s">
        <v>36</v>
      </c>
      <c r="AX352" s="13" t="s">
        <v>82</v>
      </c>
      <c r="AY352" s="261" t="s">
        <v>211</v>
      </c>
    </row>
    <row r="353" s="13" customFormat="1">
      <c r="A353" s="13"/>
      <c r="B353" s="250"/>
      <c r="C353" s="251"/>
      <c r="D353" s="252" t="s">
        <v>219</v>
      </c>
      <c r="E353" s="253" t="s">
        <v>1</v>
      </c>
      <c r="F353" s="254" t="s">
        <v>574</v>
      </c>
      <c r="G353" s="251"/>
      <c r="H353" s="255">
        <v>6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219</v>
      </c>
      <c r="AU353" s="261" t="s">
        <v>91</v>
      </c>
      <c r="AV353" s="13" t="s">
        <v>91</v>
      </c>
      <c r="AW353" s="13" t="s">
        <v>36</v>
      </c>
      <c r="AX353" s="13" t="s">
        <v>82</v>
      </c>
      <c r="AY353" s="261" t="s">
        <v>211</v>
      </c>
    </row>
    <row r="354" s="14" customFormat="1">
      <c r="A354" s="14"/>
      <c r="B354" s="262"/>
      <c r="C354" s="263"/>
      <c r="D354" s="252" t="s">
        <v>219</v>
      </c>
      <c r="E354" s="264" t="s">
        <v>1</v>
      </c>
      <c r="F354" s="265" t="s">
        <v>221</v>
      </c>
      <c r="G354" s="263"/>
      <c r="H354" s="266">
        <v>45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2" t="s">
        <v>219</v>
      </c>
      <c r="AU354" s="272" t="s">
        <v>91</v>
      </c>
      <c r="AV354" s="14" t="s">
        <v>217</v>
      </c>
      <c r="AW354" s="14" t="s">
        <v>36</v>
      </c>
      <c r="AX354" s="14" t="s">
        <v>14</v>
      </c>
      <c r="AY354" s="272" t="s">
        <v>211</v>
      </c>
    </row>
    <row r="355" s="2" customFormat="1" ht="36" customHeight="1">
      <c r="A355" s="38"/>
      <c r="B355" s="39"/>
      <c r="C355" s="237" t="s">
        <v>575</v>
      </c>
      <c r="D355" s="237" t="s">
        <v>213</v>
      </c>
      <c r="E355" s="238" t="s">
        <v>576</v>
      </c>
      <c r="F355" s="239" t="s">
        <v>577</v>
      </c>
      <c r="G355" s="240" t="s">
        <v>100</v>
      </c>
      <c r="H355" s="241">
        <v>1269.5999999999999</v>
      </c>
      <c r="I355" s="242"/>
      <c r="J355" s="243">
        <f>ROUND(I355*H355,2)</f>
        <v>0</v>
      </c>
      <c r="K355" s="239" t="s">
        <v>216</v>
      </c>
      <c r="L355" s="44"/>
      <c r="M355" s="244" t="s">
        <v>1</v>
      </c>
      <c r="N355" s="245" t="s">
        <v>47</v>
      </c>
      <c r="O355" s="91"/>
      <c r="P355" s="246">
        <f>O355*H355</f>
        <v>0</v>
      </c>
      <c r="Q355" s="246">
        <v>0</v>
      </c>
      <c r="R355" s="246">
        <f>Q355*H355</f>
        <v>0</v>
      </c>
      <c r="S355" s="246">
        <v>0</v>
      </c>
      <c r="T355" s="247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8" t="s">
        <v>217</v>
      </c>
      <c r="AT355" s="248" t="s">
        <v>213</v>
      </c>
      <c r="AU355" s="248" t="s">
        <v>91</v>
      </c>
      <c r="AY355" s="17" t="s">
        <v>211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14</v>
      </c>
      <c r="BK355" s="249">
        <f>ROUND(I355*H355,2)</f>
        <v>0</v>
      </c>
      <c r="BL355" s="17" t="s">
        <v>217</v>
      </c>
      <c r="BM355" s="248" t="s">
        <v>578</v>
      </c>
    </row>
    <row r="356" s="13" customFormat="1">
      <c r="A356" s="13"/>
      <c r="B356" s="250"/>
      <c r="C356" s="251"/>
      <c r="D356" s="252" t="s">
        <v>219</v>
      </c>
      <c r="E356" s="253" t="s">
        <v>1</v>
      </c>
      <c r="F356" s="254" t="s">
        <v>164</v>
      </c>
      <c r="G356" s="251"/>
      <c r="H356" s="255">
        <v>213</v>
      </c>
      <c r="I356" s="256"/>
      <c r="J356" s="251"/>
      <c r="K356" s="251"/>
      <c r="L356" s="257"/>
      <c r="M356" s="258"/>
      <c r="N356" s="259"/>
      <c r="O356" s="259"/>
      <c r="P356" s="259"/>
      <c r="Q356" s="259"/>
      <c r="R356" s="259"/>
      <c r="S356" s="259"/>
      <c r="T356" s="26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1" t="s">
        <v>219</v>
      </c>
      <c r="AU356" s="261" t="s">
        <v>91</v>
      </c>
      <c r="AV356" s="13" t="s">
        <v>91</v>
      </c>
      <c r="AW356" s="13" t="s">
        <v>36</v>
      </c>
      <c r="AX356" s="13" t="s">
        <v>82</v>
      </c>
      <c r="AY356" s="261" t="s">
        <v>211</v>
      </c>
    </row>
    <row r="357" s="13" customFormat="1">
      <c r="A357" s="13"/>
      <c r="B357" s="250"/>
      <c r="C357" s="251"/>
      <c r="D357" s="252" t="s">
        <v>219</v>
      </c>
      <c r="E357" s="253" t="s">
        <v>1</v>
      </c>
      <c r="F357" s="254" t="s">
        <v>167</v>
      </c>
      <c r="G357" s="251"/>
      <c r="H357" s="255">
        <v>28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1" t="s">
        <v>219</v>
      </c>
      <c r="AU357" s="261" t="s">
        <v>91</v>
      </c>
      <c r="AV357" s="13" t="s">
        <v>91</v>
      </c>
      <c r="AW357" s="13" t="s">
        <v>36</v>
      </c>
      <c r="AX357" s="13" t="s">
        <v>82</v>
      </c>
      <c r="AY357" s="261" t="s">
        <v>211</v>
      </c>
    </row>
    <row r="358" s="13" customFormat="1">
      <c r="A358" s="13"/>
      <c r="B358" s="250"/>
      <c r="C358" s="251"/>
      <c r="D358" s="252" t="s">
        <v>219</v>
      </c>
      <c r="E358" s="253" t="s">
        <v>1</v>
      </c>
      <c r="F358" s="254" t="s">
        <v>170</v>
      </c>
      <c r="G358" s="251"/>
      <c r="H358" s="255">
        <v>611.20000000000005</v>
      </c>
      <c r="I358" s="256"/>
      <c r="J358" s="251"/>
      <c r="K358" s="251"/>
      <c r="L358" s="257"/>
      <c r="M358" s="258"/>
      <c r="N358" s="259"/>
      <c r="O358" s="259"/>
      <c r="P358" s="259"/>
      <c r="Q358" s="259"/>
      <c r="R358" s="259"/>
      <c r="S358" s="259"/>
      <c r="T358" s="26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1" t="s">
        <v>219</v>
      </c>
      <c r="AU358" s="261" t="s">
        <v>91</v>
      </c>
      <c r="AV358" s="13" t="s">
        <v>91</v>
      </c>
      <c r="AW358" s="13" t="s">
        <v>36</v>
      </c>
      <c r="AX358" s="13" t="s">
        <v>82</v>
      </c>
      <c r="AY358" s="261" t="s">
        <v>211</v>
      </c>
    </row>
    <row r="359" s="13" customFormat="1">
      <c r="A359" s="13"/>
      <c r="B359" s="250"/>
      <c r="C359" s="251"/>
      <c r="D359" s="252" t="s">
        <v>219</v>
      </c>
      <c r="E359" s="253" t="s">
        <v>1</v>
      </c>
      <c r="F359" s="254" t="s">
        <v>173</v>
      </c>
      <c r="G359" s="251"/>
      <c r="H359" s="255">
        <v>245.40000000000001</v>
      </c>
      <c r="I359" s="256"/>
      <c r="J359" s="251"/>
      <c r="K359" s="251"/>
      <c r="L359" s="257"/>
      <c r="M359" s="258"/>
      <c r="N359" s="259"/>
      <c r="O359" s="259"/>
      <c r="P359" s="259"/>
      <c r="Q359" s="259"/>
      <c r="R359" s="259"/>
      <c r="S359" s="259"/>
      <c r="T359" s="26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1" t="s">
        <v>219</v>
      </c>
      <c r="AU359" s="261" t="s">
        <v>91</v>
      </c>
      <c r="AV359" s="13" t="s">
        <v>91</v>
      </c>
      <c r="AW359" s="13" t="s">
        <v>36</v>
      </c>
      <c r="AX359" s="13" t="s">
        <v>82</v>
      </c>
      <c r="AY359" s="261" t="s">
        <v>211</v>
      </c>
    </row>
    <row r="360" s="13" customFormat="1">
      <c r="A360" s="13"/>
      <c r="B360" s="250"/>
      <c r="C360" s="251"/>
      <c r="D360" s="252" t="s">
        <v>219</v>
      </c>
      <c r="E360" s="253" t="s">
        <v>1</v>
      </c>
      <c r="F360" s="254" t="s">
        <v>176</v>
      </c>
      <c r="G360" s="251"/>
      <c r="H360" s="255">
        <v>172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1" t="s">
        <v>219</v>
      </c>
      <c r="AU360" s="261" t="s">
        <v>91</v>
      </c>
      <c r="AV360" s="13" t="s">
        <v>91</v>
      </c>
      <c r="AW360" s="13" t="s">
        <v>36</v>
      </c>
      <c r="AX360" s="13" t="s">
        <v>82</v>
      </c>
      <c r="AY360" s="261" t="s">
        <v>211</v>
      </c>
    </row>
    <row r="361" s="14" customFormat="1">
      <c r="A361" s="14"/>
      <c r="B361" s="262"/>
      <c r="C361" s="263"/>
      <c r="D361" s="252" t="s">
        <v>219</v>
      </c>
      <c r="E361" s="264" t="s">
        <v>1</v>
      </c>
      <c r="F361" s="265" t="s">
        <v>221</v>
      </c>
      <c r="G361" s="263"/>
      <c r="H361" s="266">
        <v>1269.5999999999999</v>
      </c>
      <c r="I361" s="267"/>
      <c r="J361" s="263"/>
      <c r="K361" s="263"/>
      <c r="L361" s="268"/>
      <c r="M361" s="269"/>
      <c r="N361" s="270"/>
      <c r="O361" s="270"/>
      <c r="P361" s="270"/>
      <c r="Q361" s="270"/>
      <c r="R361" s="270"/>
      <c r="S361" s="270"/>
      <c r="T361" s="27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2" t="s">
        <v>219</v>
      </c>
      <c r="AU361" s="272" t="s">
        <v>91</v>
      </c>
      <c r="AV361" s="14" t="s">
        <v>217</v>
      </c>
      <c r="AW361" s="14" t="s">
        <v>36</v>
      </c>
      <c r="AX361" s="14" t="s">
        <v>14</v>
      </c>
      <c r="AY361" s="272" t="s">
        <v>211</v>
      </c>
    </row>
    <row r="362" s="2" customFormat="1" ht="36" customHeight="1">
      <c r="A362" s="38"/>
      <c r="B362" s="39"/>
      <c r="C362" s="237" t="s">
        <v>579</v>
      </c>
      <c r="D362" s="237" t="s">
        <v>213</v>
      </c>
      <c r="E362" s="238" t="s">
        <v>580</v>
      </c>
      <c r="F362" s="239" t="s">
        <v>581</v>
      </c>
      <c r="G362" s="240" t="s">
        <v>104</v>
      </c>
      <c r="H362" s="241">
        <v>415.60000000000002</v>
      </c>
      <c r="I362" s="242"/>
      <c r="J362" s="243">
        <f>ROUND(I362*H362,2)</f>
        <v>0</v>
      </c>
      <c r="K362" s="239" t="s">
        <v>216</v>
      </c>
      <c r="L362" s="44"/>
      <c r="M362" s="244" t="s">
        <v>1</v>
      </c>
      <c r="N362" s="245" t="s">
        <v>47</v>
      </c>
      <c r="O362" s="91"/>
      <c r="P362" s="246">
        <f>O362*H362</f>
        <v>0</v>
      </c>
      <c r="Q362" s="246">
        <v>1.0000000000000001E-05</v>
      </c>
      <c r="R362" s="246">
        <f>Q362*H362</f>
        <v>0.0041560000000000008</v>
      </c>
      <c r="S362" s="246">
        <v>0</v>
      </c>
      <c r="T362" s="24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8" t="s">
        <v>217</v>
      </c>
      <c r="AT362" s="248" t="s">
        <v>213</v>
      </c>
      <c r="AU362" s="248" t="s">
        <v>91</v>
      </c>
      <c r="AY362" s="17" t="s">
        <v>211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14</v>
      </c>
      <c r="BK362" s="249">
        <f>ROUND(I362*H362,2)</f>
        <v>0</v>
      </c>
      <c r="BL362" s="17" t="s">
        <v>217</v>
      </c>
      <c r="BM362" s="248" t="s">
        <v>582</v>
      </c>
    </row>
    <row r="363" s="13" customFormat="1">
      <c r="A363" s="13"/>
      <c r="B363" s="250"/>
      <c r="C363" s="251"/>
      <c r="D363" s="252" t="s">
        <v>219</v>
      </c>
      <c r="E363" s="253" t="s">
        <v>1</v>
      </c>
      <c r="F363" s="254" t="s">
        <v>179</v>
      </c>
      <c r="G363" s="251"/>
      <c r="H363" s="255">
        <v>169.09999999999999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1" t="s">
        <v>219</v>
      </c>
      <c r="AU363" s="261" t="s">
        <v>91</v>
      </c>
      <c r="AV363" s="13" t="s">
        <v>91</v>
      </c>
      <c r="AW363" s="13" t="s">
        <v>36</v>
      </c>
      <c r="AX363" s="13" t="s">
        <v>82</v>
      </c>
      <c r="AY363" s="261" t="s">
        <v>211</v>
      </c>
    </row>
    <row r="364" s="13" customFormat="1">
      <c r="A364" s="13"/>
      <c r="B364" s="250"/>
      <c r="C364" s="251"/>
      <c r="D364" s="252" t="s">
        <v>219</v>
      </c>
      <c r="E364" s="253" t="s">
        <v>1</v>
      </c>
      <c r="F364" s="254" t="s">
        <v>555</v>
      </c>
      <c r="G364" s="251"/>
      <c r="H364" s="255">
        <v>94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1" t="s">
        <v>219</v>
      </c>
      <c r="AU364" s="261" t="s">
        <v>91</v>
      </c>
      <c r="AV364" s="13" t="s">
        <v>91</v>
      </c>
      <c r="AW364" s="13" t="s">
        <v>36</v>
      </c>
      <c r="AX364" s="13" t="s">
        <v>82</v>
      </c>
      <c r="AY364" s="261" t="s">
        <v>211</v>
      </c>
    </row>
    <row r="365" s="13" customFormat="1">
      <c r="A365" s="13"/>
      <c r="B365" s="250"/>
      <c r="C365" s="251"/>
      <c r="D365" s="252" t="s">
        <v>219</v>
      </c>
      <c r="E365" s="253" t="s">
        <v>1</v>
      </c>
      <c r="F365" s="254" t="s">
        <v>556</v>
      </c>
      <c r="G365" s="251"/>
      <c r="H365" s="255">
        <v>2</v>
      </c>
      <c r="I365" s="256"/>
      <c r="J365" s="251"/>
      <c r="K365" s="251"/>
      <c r="L365" s="257"/>
      <c r="M365" s="258"/>
      <c r="N365" s="259"/>
      <c r="O365" s="259"/>
      <c r="P365" s="259"/>
      <c r="Q365" s="259"/>
      <c r="R365" s="259"/>
      <c r="S365" s="259"/>
      <c r="T365" s="26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1" t="s">
        <v>219</v>
      </c>
      <c r="AU365" s="261" t="s">
        <v>91</v>
      </c>
      <c r="AV365" s="13" t="s">
        <v>91</v>
      </c>
      <c r="AW365" s="13" t="s">
        <v>36</v>
      </c>
      <c r="AX365" s="13" t="s">
        <v>82</v>
      </c>
      <c r="AY365" s="261" t="s">
        <v>211</v>
      </c>
    </row>
    <row r="366" s="13" customFormat="1">
      <c r="A366" s="13"/>
      <c r="B366" s="250"/>
      <c r="C366" s="251"/>
      <c r="D366" s="252" t="s">
        <v>219</v>
      </c>
      <c r="E366" s="253" t="s">
        <v>1</v>
      </c>
      <c r="F366" s="254" t="s">
        <v>583</v>
      </c>
      <c r="G366" s="251"/>
      <c r="H366" s="255">
        <v>2</v>
      </c>
      <c r="I366" s="256"/>
      <c r="J366" s="251"/>
      <c r="K366" s="251"/>
      <c r="L366" s="257"/>
      <c r="M366" s="258"/>
      <c r="N366" s="259"/>
      <c r="O366" s="259"/>
      <c r="P366" s="259"/>
      <c r="Q366" s="259"/>
      <c r="R366" s="259"/>
      <c r="S366" s="259"/>
      <c r="T366" s="26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1" t="s">
        <v>219</v>
      </c>
      <c r="AU366" s="261" t="s">
        <v>91</v>
      </c>
      <c r="AV366" s="13" t="s">
        <v>91</v>
      </c>
      <c r="AW366" s="13" t="s">
        <v>36</v>
      </c>
      <c r="AX366" s="13" t="s">
        <v>82</v>
      </c>
      <c r="AY366" s="261" t="s">
        <v>211</v>
      </c>
    </row>
    <row r="367" s="13" customFormat="1">
      <c r="A367" s="13"/>
      <c r="B367" s="250"/>
      <c r="C367" s="251"/>
      <c r="D367" s="252" t="s">
        <v>219</v>
      </c>
      <c r="E367" s="253" t="s">
        <v>1</v>
      </c>
      <c r="F367" s="254" t="s">
        <v>558</v>
      </c>
      <c r="G367" s="251"/>
      <c r="H367" s="255">
        <v>2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219</v>
      </c>
      <c r="AU367" s="261" t="s">
        <v>91</v>
      </c>
      <c r="AV367" s="13" t="s">
        <v>91</v>
      </c>
      <c r="AW367" s="13" t="s">
        <v>36</v>
      </c>
      <c r="AX367" s="13" t="s">
        <v>82</v>
      </c>
      <c r="AY367" s="261" t="s">
        <v>211</v>
      </c>
    </row>
    <row r="368" s="13" customFormat="1">
      <c r="A368" s="13"/>
      <c r="B368" s="250"/>
      <c r="C368" s="251"/>
      <c r="D368" s="252" t="s">
        <v>219</v>
      </c>
      <c r="E368" s="253" t="s">
        <v>1</v>
      </c>
      <c r="F368" s="254" t="s">
        <v>559</v>
      </c>
      <c r="G368" s="251"/>
      <c r="H368" s="255">
        <v>7.5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219</v>
      </c>
      <c r="AU368" s="261" t="s">
        <v>91</v>
      </c>
      <c r="AV368" s="13" t="s">
        <v>91</v>
      </c>
      <c r="AW368" s="13" t="s">
        <v>36</v>
      </c>
      <c r="AX368" s="13" t="s">
        <v>82</v>
      </c>
      <c r="AY368" s="261" t="s">
        <v>211</v>
      </c>
    </row>
    <row r="369" s="13" customFormat="1">
      <c r="A369" s="13"/>
      <c r="B369" s="250"/>
      <c r="C369" s="251"/>
      <c r="D369" s="252" t="s">
        <v>219</v>
      </c>
      <c r="E369" s="253" t="s">
        <v>1</v>
      </c>
      <c r="F369" s="254" t="s">
        <v>584</v>
      </c>
      <c r="G369" s="251"/>
      <c r="H369" s="255">
        <v>90</v>
      </c>
      <c r="I369" s="256"/>
      <c r="J369" s="251"/>
      <c r="K369" s="251"/>
      <c r="L369" s="257"/>
      <c r="M369" s="258"/>
      <c r="N369" s="259"/>
      <c r="O369" s="259"/>
      <c r="P369" s="259"/>
      <c r="Q369" s="259"/>
      <c r="R369" s="259"/>
      <c r="S369" s="259"/>
      <c r="T369" s="26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1" t="s">
        <v>219</v>
      </c>
      <c r="AU369" s="261" t="s">
        <v>91</v>
      </c>
      <c r="AV369" s="13" t="s">
        <v>91</v>
      </c>
      <c r="AW369" s="13" t="s">
        <v>36</v>
      </c>
      <c r="AX369" s="13" t="s">
        <v>82</v>
      </c>
      <c r="AY369" s="261" t="s">
        <v>211</v>
      </c>
    </row>
    <row r="370" s="13" customFormat="1">
      <c r="A370" s="13"/>
      <c r="B370" s="250"/>
      <c r="C370" s="251"/>
      <c r="D370" s="252" t="s">
        <v>219</v>
      </c>
      <c r="E370" s="253" t="s">
        <v>1</v>
      </c>
      <c r="F370" s="254" t="s">
        <v>585</v>
      </c>
      <c r="G370" s="251"/>
      <c r="H370" s="255">
        <v>27</v>
      </c>
      <c r="I370" s="256"/>
      <c r="J370" s="251"/>
      <c r="K370" s="251"/>
      <c r="L370" s="257"/>
      <c r="M370" s="258"/>
      <c r="N370" s="259"/>
      <c r="O370" s="259"/>
      <c r="P370" s="259"/>
      <c r="Q370" s="259"/>
      <c r="R370" s="259"/>
      <c r="S370" s="259"/>
      <c r="T370" s="26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1" t="s">
        <v>219</v>
      </c>
      <c r="AU370" s="261" t="s">
        <v>91</v>
      </c>
      <c r="AV370" s="13" t="s">
        <v>91</v>
      </c>
      <c r="AW370" s="13" t="s">
        <v>36</v>
      </c>
      <c r="AX370" s="13" t="s">
        <v>82</v>
      </c>
      <c r="AY370" s="261" t="s">
        <v>211</v>
      </c>
    </row>
    <row r="371" s="13" customFormat="1">
      <c r="A371" s="13"/>
      <c r="B371" s="250"/>
      <c r="C371" s="251"/>
      <c r="D371" s="252" t="s">
        <v>219</v>
      </c>
      <c r="E371" s="253" t="s">
        <v>1</v>
      </c>
      <c r="F371" s="254" t="s">
        <v>586</v>
      </c>
      <c r="G371" s="251"/>
      <c r="H371" s="255">
        <v>18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1" t="s">
        <v>219</v>
      </c>
      <c r="AU371" s="261" t="s">
        <v>91</v>
      </c>
      <c r="AV371" s="13" t="s">
        <v>91</v>
      </c>
      <c r="AW371" s="13" t="s">
        <v>36</v>
      </c>
      <c r="AX371" s="13" t="s">
        <v>82</v>
      </c>
      <c r="AY371" s="261" t="s">
        <v>211</v>
      </c>
    </row>
    <row r="372" s="13" customFormat="1">
      <c r="A372" s="13"/>
      <c r="B372" s="250"/>
      <c r="C372" s="251"/>
      <c r="D372" s="252" t="s">
        <v>219</v>
      </c>
      <c r="E372" s="253" t="s">
        <v>1</v>
      </c>
      <c r="F372" s="254" t="s">
        <v>560</v>
      </c>
      <c r="G372" s="251"/>
      <c r="H372" s="255">
        <v>4</v>
      </c>
      <c r="I372" s="256"/>
      <c r="J372" s="251"/>
      <c r="K372" s="251"/>
      <c r="L372" s="257"/>
      <c r="M372" s="258"/>
      <c r="N372" s="259"/>
      <c r="O372" s="259"/>
      <c r="P372" s="259"/>
      <c r="Q372" s="259"/>
      <c r="R372" s="259"/>
      <c r="S372" s="259"/>
      <c r="T372" s="26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1" t="s">
        <v>219</v>
      </c>
      <c r="AU372" s="261" t="s">
        <v>91</v>
      </c>
      <c r="AV372" s="13" t="s">
        <v>91</v>
      </c>
      <c r="AW372" s="13" t="s">
        <v>36</v>
      </c>
      <c r="AX372" s="13" t="s">
        <v>82</v>
      </c>
      <c r="AY372" s="261" t="s">
        <v>211</v>
      </c>
    </row>
    <row r="373" s="14" customFormat="1">
      <c r="A373" s="14"/>
      <c r="B373" s="262"/>
      <c r="C373" s="263"/>
      <c r="D373" s="252" t="s">
        <v>219</v>
      </c>
      <c r="E373" s="264" t="s">
        <v>1</v>
      </c>
      <c r="F373" s="265" t="s">
        <v>221</v>
      </c>
      <c r="G373" s="263"/>
      <c r="H373" s="266">
        <v>415.60000000000002</v>
      </c>
      <c r="I373" s="267"/>
      <c r="J373" s="263"/>
      <c r="K373" s="263"/>
      <c r="L373" s="268"/>
      <c r="M373" s="269"/>
      <c r="N373" s="270"/>
      <c r="O373" s="270"/>
      <c r="P373" s="270"/>
      <c r="Q373" s="270"/>
      <c r="R373" s="270"/>
      <c r="S373" s="270"/>
      <c r="T373" s="27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2" t="s">
        <v>219</v>
      </c>
      <c r="AU373" s="272" t="s">
        <v>91</v>
      </c>
      <c r="AV373" s="14" t="s">
        <v>217</v>
      </c>
      <c r="AW373" s="14" t="s">
        <v>36</v>
      </c>
      <c r="AX373" s="14" t="s">
        <v>14</v>
      </c>
      <c r="AY373" s="272" t="s">
        <v>211</v>
      </c>
    </row>
    <row r="374" s="2" customFormat="1" ht="48" customHeight="1">
      <c r="A374" s="38"/>
      <c r="B374" s="39"/>
      <c r="C374" s="237" t="s">
        <v>587</v>
      </c>
      <c r="D374" s="237" t="s">
        <v>213</v>
      </c>
      <c r="E374" s="238" t="s">
        <v>588</v>
      </c>
      <c r="F374" s="239" t="s">
        <v>589</v>
      </c>
      <c r="G374" s="240" t="s">
        <v>100</v>
      </c>
      <c r="H374" s="241">
        <v>269.89999999999998</v>
      </c>
      <c r="I374" s="242"/>
      <c r="J374" s="243">
        <f>ROUND(I374*H374,2)</f>
        <v>0</v>
      </c>
      <c r="K374" s="239" t="s">
        <v>216</v>
      </c>
      <c r="L374" s="44"/>
      <c r="M374" s="244" t="s">
        <v>1</v>
      </c>
      <c r="N374" s="245" t="s">
        <v>47</v>
      </c>
      <c r="O374" s="91"/>
      <c r="P374" s="246">
        <f>O374*H374</f>
        <v>0</v>
      </c>
      <c r="Q374" s="246">
        <v>0.16849</v>
      </c>
      <c r="R374" s="246">
        <f>Q374*H374</f>
        <v>45.475451</v>
      </c>
      <c r="S374" s="246">
        <v>0</v>
      </c>
      <c r="T374" s="247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8" t="s">
        <v>217</v>
      </c>
      <c r="AT374" s="248" t="s">
        <v>213</v>
      </c>
      <c r="AU374" s="248" t="s">
        <v>91</v>
      </c>
      <c r="AY374" s="17" t="s">
        <v>211</v>
      </c>
      <c r="BE374" s="249">
        <f>IF(N374="základní",J374,0)</f>
        <v>0</v>
      </c>
      <c r="BF374" s="249">
        <f>IF(N374="snížená",J374,0)</f>
        <v>0</v>
      </c>
      <c r="BG374" s="249">
        <f>IF(N374="zákl. přenesená",J374,0)</f>
        <v>0</v>
      </c>
      <c r="BH374" s="249">
        <f>IF(N374="sníž. přenesená",J374,0)</f>
        <v>0</v>
      </c>
      <c r="BI374" s="249">
        <f>IF(N374="nulová",J374,0)</f>
        <v>0</v>
      </c>
      <c r="BJ374" s="17" t="s">
        <v>14</v>
      </c>
      <c r="BK374" s="249">
        <f>ROUND(I374*H374,2)</f>
        <v>0</v>
      </c>
      <c r="BL374" s="17" t="s">
        <v>217</v>
      </c>
      <c r="BM374" s="248" t="s">
        <v>590</v>
      </c>
    </row>
    <row r="375" s="13" customFormat="1">
      <c r="A375" s="13"/>
      <c r="B375" s="250"/>
      <c r="C375" s="251"/>
      <c r="D375" s="252" t="s">
        <v>219</v>
      </c>
      <c r="E375" s="253" t="s">
        <v>1</v>
      </c>
      <c r="F375" s="254" t="s">
        <v>242</v>
      </c>
      <c r="G375" s="251"/>
      <c r="H375" s="255">
        <v>23.850000000000001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1" t="s">
        <v>219</v>
      </c>
      <c r="AU375" s="261" t="s">
        <v>91</v>
      </c>
      <c r="AV375" s="13" t="s">
        <v>91</v>
      </c>
      <c r="AW375" s="13" t="s">
        <v>36</v>
      </c>
      <c r="AX375" s="13" t="s">
        <v>82</v>
      </c>
      <c r="AY375" s="261" t="s">
        <v>211</v>
      </c>
    </row>
    <row r="376" s="13" customFormat="1">
      <c r="A376" s="13"/>
      <c r="B376" s="250"/>
      <c r="C376" s="251"/>
      <c r="D376" s="252" t="s">
        <v>219</v>
      </c>
      <c r="E376" s="253" t="s">
        <v>1</v>
      </c>
      <c r="F376" s="254" t="s">
        <v>243</v>
      </c>
      <c r="G376" s="251"/>
      <c r="H376" s="255">
        <v>31.800000000000001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1" t="s">
        <v>219</v>
      </c>
      <c r="AU376" s="261" t="s">
        <v>91</v>
      </c>
      <c r="AV376" s="13" t="s">
        <v>91</v>
      </c>
      <c r="AW376" s="13" t="s">
        <v>36</v>
      </c>
      <c r="AX376" s="13" t="s">
        <v>82</v>
      </c>
      <c r="AY376" s="261" t="s">
        <v>211</v>
      </c>
    </row>
    <row r="377" s="13" customFormat="1">
      <c r="A377" s="13"/>
      <c r="B377" s="250"/>
      <c r="C377" s="251"/>
      <c r="D377" s="252" t="s">
        <v>219</v>
      </c>
      <c r="E377" s="253" t="s">
        <v>1</v>
      </c>
      <c r="F377" s="254" t="s">
        <v>244</v>
      </c>
      <c r="G377" s="251"/>
      <c r="H377" s="255">
        <v>5</v>
      </c>
      <c r="I377" s="256"/>
      <c r="J377" s="251"/>
      <c r="K377" s="251"/>
      <c r="L377" s="257"/>
      <c r="M377" s="258"/>
      <c r="N377" s="259"/>
      <c r="O377" s="259"/>
      <c r="P377" s="259"/>
      <c r="Q377" s="259"/>
      <c r="R377" s="259"/>
      <c r="S377" s="259"/>
      <c r="T377" s="26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1" t="s">
        <v>219</v>
      </c>
      <c r="AU377" s="261" t="s">
        <v>91</v>
      </c>
      <c r="AV377" s="13" t="s">
        <v>91</v>
      </c>
      <c r="AW377" s="13" t="s">
        <v>36</v>
      </c>
      <c r="AX377" s="13" t="s">
        <v>82</v>
      </c>
      <c r="AY377" s="261" t="s">
        <v>211</v>
      </c>
    </row>
    <row r="378" s="13" customFormat="1">
      <c r="A378" s="13"/>
      <c r="B378" s="250"/>
      <c r="C378" s="251"/>
      <c r="D378" s="252" t="s">
        <v>219</v>
      </c>
      <c r="E378" s="253" t="s">
        <v>1</v>
      </c>
      <c r="F378" s="254" t="s">
        <v>245</v>
      </c>
      <c r="G378" s="251"/>
      <c r="H378" s="255">
        <v>10</v>
      </c>
      <c r="I378" s="256"/>
      <c r="J378" s="251"/>
      <c r="K378" s="251"/>
      <c r="L378" s="257"/>
      <c r="M378" s="258"/>
      <c r="N378" s="259"/>
      <c r="O378" s="259"/>
      <c r="P378" s="259"/>
      <c r="Q378" s="259"/>
      <c r="R378" s="259"/>
      <c r="S378" s="259"/>
      <c r="T378" s="26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1" t="s">
        <v>219</v>
      </c>
      <c r="AU378" s="261" t="s">
        <v>91</v>
      </c>
      <c r="AV378" s="13" t="s">
        <v>91</v>
      </c>
      <c r="AW378" s="13" t="s">
        <v>36</v>
      </c>
      <c r="AX378" s="13" t="s">
        <v>82</v>
      </c>
      <c r="AY378" s="261" t="s">
        <v>211</v>
      </c>
    </row>
    <row r="379" s="13" customFormat="1">
      <c r="A379" s="13"/>
      <c r="B379" s="250"/>
      <c r="C379" s="251"/>
      <c r="D379" s="252" t="s">
        <v>219</v>
      </c>
      <c r="E379" s="253" t="s">
        <v>1</v>
      </c>
      <c r="F379" s="254" t="s">
        <v>246</v>
      </c>
      <c r="G379" s="251"/>
      <c r="H379" s="255">
        <v>58.649999999999999</v>
      </c>
      <c r="I379" s="256"/>
      <c r="J379" s="251"/>
      <c r="K379" s="251"/>
      <c r="L379" s="257"/>
      <c r="M379" s="258"/>
      <c r="N379" s="259"/>
      <c r="O379" s="259"/>
      <c r="P379" s="259"/>
      <c r="Q379" s="259"/>
      <c r="R379" s="259"/>
      <c r="S379" s="259"/>
      <c r="T379" s="26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1" t="s">
        <v>219</v>
      </c>
      <c r="AU379" s="261" t="s">
        <v>91</v>
      </c>
      <c r="AV379" s="13" t="s">
        <v>91</v>
      </c>
      <c r="AW379" s="13" t="s">
        <v>36</v>
      </c>
      <c r="AX379" s="13" t="s">
        <v>82</v>
      </c>
      <c r="AY379" s="261" t="s">
        <v>211</v>
      </c>
    </row>
    <row r="380" s="13" customFormat="1">
      <c r="A380" s="13"/>
      <c r="B380" s="250"/>
      <c r="C380" s="251"/>
      <c r="D380" s="252" t="s">
        <v>219</v>
      </c>
      <c r="E380" s="253" t="s">
        <v>1</v>
      </c>
      <c r="F380" s="254" t="s">
        <v>247</v>
      </c>
      <c r="G380" s="251"/>
      <c r="H380" s="255">
        <v>120.59999999999999</v>
      </c>
      <c r="I380" s="256"/>
      <c r="J380" s="251"/>
      <c r="K380" s="251"/>
      <c r="L380" s="257"/>
      <c r="M380" s="258"/>
      <c r="N380" s="259"/>
      <c r="O380" s="259"/>
      <c r="P380" s="259"/>
      <c r="Q380" s="259"/>
      <c r="R380" s="259"/>
      <c r="S380" s="259"/>
      <c r="T380" s="26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1" t="s">
        <v>219</v>
      </c>
      <c r="AU380" s="261" t="s">
        <v>91</v>
      </c>
      <c r="AV380" s="13" t="s">
        <v>91</v>
      </c>
      <c r="AW380" s="13" t="s">
        <v>36</v>
      </c>
      <c r="AX380" s="13" t="s">
        <v>82</v>
      </c>
      <c r="AY380" s="261" t="s">
        <v>211</v>
      </c>
    </row>
    <row r="381" s="13" customFormat="1">
      <c r="A381" s="13"/>
      <c r="B381" s="250"/>
      <c r="C381" s="251"/>
      <c r="D381" s="252" t="s">
        <v>219</v>
      </c>
      <c r="E381" s="253" t="s">
        <v>1</v>
      </c>
      <c r="F381" s="254" t="s">
        <v>248</v>
      </c>
      <c r="G381" s="251"/>
      <c r="H381" s="255">
        <v>20</v>
      </c>
      <c r="I381" s="256"/>
      <c r="J381" s="251"/>
      <c r="K381" s="251"/>
      <c r="L381" s="257"/>
      <c r="M381" s="258"/>
      <c r="N381" s="259"/>
      <c r="O381" s="259"/>
      <c r="P381" s="259"/>
      <c r="Q381" s="259"/>
      <c r="R381" s="259"/>
      <c r="S381" s="259"/>
      <c r="T381" s="26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1" t="s">
        <v>219</v>
      </c>
      <c r="AU381" s="261" t="s">
        <v>91</v>
      </c>
      <c r="AV381" s="13" t="s">
        <v>91</v>
      </c>
      <c r="AW381" s="13" t="s">
        <v>36</v>
      </c>
      <c r="AX381" s="13" t="s">
        <v>82</v>
      </c>
      <c r="AY381" s="261" t="s">
        <v>211</v>
      </c>
    </row>
    <row r="382" s="14" customFormat="1">
      <c r="A382" s="14"/>
      <c r="B382" s="262"/>
      <c r="C382" s="263"/>
      <c r="D382" s="252" t="s">
        <v>219</v>
      </c>
      <c r="E382" s="264" t="s">
        <v>1</v>
      </c>
      <c r="F382" s="265" t="s">
        <v>221</v>
      </c>
      <c r="G382" s="263"/>
      <c r="H382" s="266">
        <v>269.89999999999998</v>
      </c>
      <c r="I382" s="267"/>
      <c r="J382" s="263"/>
      <c r="K382" s="263"/>
      <c r="L382" s="268"/>
      <c r="M382" s="269"/>
      <c r="N382" s="270"/>
      <c r="O382" s="270"/>
      <c r="P382" s="270"/>
      <c r="Q382" s="270"/>
      <c r="R382" s="270"/>
      <c r="S382" s="270"/>
      <c r="T382" s="27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2" t="s">
        <v>219</v>
      </c>
      <c r="AU382" s="272" t="s">
        <v>91</v>
      </c>
      <c r="AV382" s="14" t="s">
        <v>217</v>
      </c>
      <c r="AW382" s="14" t="s">
        <v>36</v>
      </c>
      <c r="AX382" s="14" t="s">
        <v>14</v>
      </c>
      <c r="AY382" s="272" t="s">
        <v>211</v>
      </c>
    </row>
    <row r="383" s="2" customFormat="1" ht="16.5" customHeight="1">
      <c r="A383" s="38"/>
      <c r="B383" s="39"/>
      <c r="C383" s="276" t="s">
        <v>591</v>
      </c>
      <c r="D383" s="276" t="s">
        <v>290</v>
      </c>
      <c r="E383" s="277" t="s">
        <v>592</v>
      </c>
      <c r="F383" s="278" t="s">
        <v>593</v>
      </c>
      <c r="G383" s="279" t="s">
        <v>100</v>
      </c>
      <c r="H383" s="280">
        <v>23.850000000000001</v>
      </c>
      <c r="I383" s="281"/>
      <c r="J383" s="282">
        <f>ROUND(I383*H383,2)</f>
        <v>0</v>
      </c>
      <c r="K383" s="278" t="s">
        <v>1</v>
      </c>
      <c r="L383" s="283"/>
      <c r="M383" s="284" t="s">
        <v>1</v>
      </c>
      <c r="N383" s="285" t="s">
        <v>47</v>
      </c>
      <c r="O383" s="91"/>
      <c r="P383" s="246">
        <f>O383*H383</f>
        <v>0</v>
      </c>
      <c r="Q383" s="246">
        <v>0.20000000000000001</v>
      </c>
      <c r="R383" s="246">
        <f>Q383*H383</f>
        <v>4.7700000000000005</v>
      </c>
      <c r="S383" s="246">
        <v>0</v>
      </c>
      <c r="T383" s="247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8" t="s">
        <v>261</v>
      </c>
      <c r="AT383" s="248" t="s">
        <v>290</v>
      </c>
      <c r="AU383" s="248" t="s">
        <v>91</v>
      </c>
      <c r="AY383" s="17" t="s">
        <v>211</v>
      </c>
      <c r="BE383" s="249">
        <f>IF(N383="základní",J383,0)</f>
        <v>0</v>
      </c>
      <c r="BF383" s="249">
        <f>IF(N383="snížená",J383,0)</f>
        <v>0</v>
      </c>
      <c r="BG383" s="249">
        <f>IF(N383="zákl. přenesená",J383,0)</f>
        <v>0</v>
      </c>
      <c r="BH383" s="249">
        <f>IF(N383="sníž. přenesená",J383,0)</f>
        <v>0</v>
      </c>
      <c r="BI383" s="249">
        <f>IF(N383="nulová",J383,0)</f>
        <v>0</v>
      </c>
      <c r="BJ383" s="17" t="s">
        <v>14</v>
      </c>
      <c r="BK383" s="249">
        <f>ROUND(I383*H383,2)</f>
        <v>0</v>
      </c>
      <c r="BL383" s="17" t="s">
        <v>217</v>
      </c>
      <c r="BM383" s="248" t="s">
        <v>594</v>
      </c>
    </row>
    <row r="384" s="13" customFormat="1">
      <c r="A384" s="13"/>
      <c r="B384" s="250"/>
      <c r="C384" s="251"/>
      <c r="D384" s="252" t="s">
        <v>219</v>
      </c>
      <c r="E384" s="253" t="s">
        <v>1</v>
      </c>
      <c r="F384" s="254" t="s">
        <v>242</v>
      </c>
      <c r="G384" s="251"/>
      <c r="H384" s="255">
        <v>23.850000000000001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1" t="s">
        <v>219</v>
      </c>
      <c r="AU384" s="261" t="s">
        <v>91</v>
      </c>
      <c r="AV384" s="13" t="s">
        <v>91</v>
      </c>
      <c r="AW384" s="13" t="s">
        <v>36</v>
      </c>
      <c r="AX384" s="13" t="s">
        <v>82</v>
      </c>
      <c r="AY384" s="261" t="s">
        <v>211</v>
      </c>
    </row>
    <row r="385" s="14" customFormat="1">
      <c r="A385" s="14"/>
      <c r="B385" s="262"/>
      <c r="C385" s="263"/>
      <c r="D385" s="252" t="s">
        <v>219</v>
      </c>
      <c r="E385" s="264" t="s">
        <v>1</v>
      </c>
      <c r="F385" s="265" t="s">
        <v>221</v>
      </c>
      <c r="G385" s="263"/>
      <c r="H385" s="266">
        <v>23.850000000000001</v>
      </c>
      <c r="I385" s="267"/>
      <c r="J385" s="263"/>
      <c r="K385" s="263"/>
      <c r="L385" s="268"/>
      <c r="M385" s="269"/>
      <c r="N385" s="270"/>
      <c r="O385" s="270"/>
      <c r="P385" s="270"/>
      <c r="Q385" s="270"/>
      <c r="R385" s="270"/>
      <c r="S385" s="270"/>
      <c r="T385" s="27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2" t="s">
        <v>219</v>
      </c>
      <c r="AU385" s="272" t="s">
        <v>91</v>
      </c>
      <c r="AV385" s="14" t="s">
        <v>217</v>
      </c>
      <c r="AW385" s="14" t="s">
        <v>36</v>
      </c>
      <c r="AX385" s="14" t="s">
        <v>14</v>
      </c>
      <c r="AY385" s="272" t="s">
        <v>211</v>
      </c>
    </row>
    <row r="386" s="2" customFormat="1" ht="16.5" customHeight="1">
      <c r="A386" s="38"/>
      <c r="B386" s="39"/>
      <c r="C386" s="276" t="s">
        <v>595</v>
      </c>
      <c r="D386" s="276" t="s">
        <v>290</v>
      </c>
      <c r="E386" s="277" t="s">
        <v>596</v>
      </c>
      <c r="F386" s="278" t="s">
        <v>597</v>
      </c>
      <c r="G386" s="279" t="s">
        <v>100</v>
      </c>
      <c r="H386" s="280">
        <v>5</v>
      </c>
      <c r="I386" s="281"/>
      <c r="J386" s="282">
        <f>ROUND(I386*H386,2)</f>
        <v>0</v>
      </c>
      <c r="K386" s="278" t="s">
        <v>1</v>
      </c>
      <c r="L386" s="283"/>
      <c r="M386" s="284" t="s">
        <v>1</v>
      </c>
      <c r="N386" s="285" t="s">
        <v>47</v>
      </c>
      <c r="O386" s="91"/>
      <c r="P386" s="246">
        <f>O386*H386</f>
        <v>0</v>
      </c>
      <c r="Q386" s="246">
        <v>0.20000000000000001</v>
      </c>
      <c r="R386" s="246">
        <f>Q386*H386</f>
        <v>1</v>
      </c>
      <c r="S386" s="246">
        <v>0</v>
      </c>
      <c r="T386" s="247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8" t="s">
        <v>261</v>
      </c>
      <c r="AT386" s="248" t="s">
        <v>290</v>
      </c>
      <c r="AU386" s="248" t="s">
        <v>91</v>
      </c>
      <c r="AY386" s="17" t="s">
        <v>211</v>
      </c>
      <c r="BE386" s="249">
        <f>IF(N386="základní",J386,0)</f>
        <v>0</v>
      </c>
      <c r="BF386" s="249">
        <f>IF(N386="snížená",J386,0)</f>
        <v>0</v>
      </c>
      <c r="BG386" s="249">
        <f>IF(N386="zákl. přenesená",J386,0)</f>
        <v>0</v>
      </c>
      <c r="BH386" s="249">
        <f>IF(N386="sníž. přenesená",J386,0)</f>
        <v>0</v>
      </c>
      <c r="BI386" s="249">
        <f>IF(N386="nulová",J386,0)</f>
        <v>0</v>
      </c>
      <c r="BJ386" s="17" t="s">
        <v>14</v>
      </c>
      <c r="BK386" s="249">
        <f>ROUND(I386*H386,2)</f>
        <v>0</v>
      </c>
      <c r="BL386" s="17" t="s">
        <v>217</v>
      </c>
      <c r="BM386" s="248" t="s">
        <v>598</v>
      </c>
    </row>
    <row r="387" s="13" customFormat="1">
      <c r="A387" s="13"/>
      <c r="B387" s="250"/>
      <c r="C387" s="251"/>
      <c r="D387" s="252" t="s">
        <v>219</v>
      </c>
      <c r="E387" s="253" t="s">
        <v>1</v>
      </c>
      <c r="F387" s="254" t="s">
        <v>244</v>
      </c>
      <c r="G387" s="251"/>
      <c r="H387" s="255">
        <v>5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219</v>
      </c>
      <c r="AU387" s="261" t="s">
        <v>91</v>
      </c>
      <c r="AV387" s="13" t="s">
        <v>91</v>
      </c>
      <c r="AW387" s="13" t="s">
        <v>36</v>
      </c>
      <c r="AX387" s="13" t="s">
        <v>82</v>
      </c>
      <c r="AY387" s="261" t="s">
        <v>211</v>
      </c>
    </row>
    <row r="388" s="14" customFormat="1">
      <c r="A388" s="14"/>
      <c r="B388" s="262"/>
      <c r="C388" s="263"/>
      <c r="D388" s="252" t="s">
        <v>219</v>
      </c>
      <c r="E388" s="264" t="s">
        <v>1</v>
      </c>
      <c r="F388" s="265" t="s">
        <v>221</v>
      </c>
      <c r="G388" s="263"/>
      <c r="H388" s="266">
        <v>5</v>
      </c>
      <c r="I388" s="267"/>
      <c r="J388" s="263"/>
      <c r="K388" s="263"/>
      <c r="L388" s="268"/>
      <c r="M388" s="269"/>
      <c r="N388" s="270"/>
      <c r="O388" s="270"/>
      <c r="P388" s="270"/>
      <c r="Q388" s="270"/>
      <c r="R388" s="270"/>
      <c r="S388" s="270"/>
      <c r="T388" s="27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2" t="s">
        <v>219</v>
      </c>
      <c r="AU388" s="272" t="s">
        <v>91</v>
      </c>
      <c r="AV388" s="14" t="s">
        <v>217</v>
      </c>
      <c r="AW388" s="14" t="s">
        <v>36</v>
      </c>
      <c r="AX388" s="14" t="s">
        <v>14</v>
      </c>
      <c r="AY388" s="272" t="s">
        <v>211</v>
      </c>
    </row>
    <row r="389" s="2" customFormat="1" ht="16.5" customHeight="1">
      <c r="A389" s="38"/>
      <c r="B389" s="39"/>
      <c r="C389" s="276" t="s">
        <v>599</v>
      </c>
      <c r="D389" s="276" t="s">
        <v>290</v>
      </c>
      <c r="E389" s="277" t="s">
        <v>600</v>
      </c>
      <c r="F389" s="278" t="s">
        <v>601</v>
      </c>
      <c r="G389" s="279" t="s">
        <v>100</v>
      </c>
      <c r="H389" s="280">
        <v>58.649999999999999</v>
      </c>
      <c r="I389" s="281"/>
      <c r="J389" s="282">
        <f>ROUND(I389*H389,2)</f>
        <v>0</v>
      </c>
      <c r="K389" s="278" t="s">
        <v>1</v>
      </c>
      <c r="L389" s="283"/>
      <c r="M389" s="284" t="s">
        <v>1</v>
      </c>
      <c r="N389" s="285" t="s">
        <v>47</v>
      </c>
      <c r="O389" s="91"/>
      <c r="P389" s="246">
        <f>O389*H389</f>
        <v>0</v>
      </c>
      <c r="Q389" s="246">
        <v>0.125</v>
      </c>
      <c r="R389" s="246">
        <f>Q389*H389</f>
        <v>7.3312499999999998</v>
      </c>
      <c r="S389" s="246">
        <v>0</v>
      </c>
      <c r="T389" s="247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48" t="s">
        <v>261</v>
      </c>
      <c r="AT389" s="248" t="s">
        <v>290</v>
      </c>
      <c r="AU389" s="248" t="s">
        <v>91</v>
      </c>
      <c r="AY389" s="17" t="s">
        <v>211</v>
      </c>
      <c r="BE389" s="249">
        <f>IF(N389="základní",J389,0)</f>
        <v>0</v>
      </c>
      <c r="BF389" s="249">
        <f>IF(N389="snížená",J389,0)</f>
        <v>0</v>
      </c>
      <c r="BG389" s="249">
        <f>IF(N389="zákl. přenesená",J389,0)</f>
        <v>0</v>
      </c>
      <c r="BH389" s="249">
        <f>IF(N389="sníž. přenesená",J389,0)</f>
        <v>0</v>
      </c>
      <c r="BI389" s="249">
        <f>IF(N389="nulová",J389,0)</f>
        <v>0</v>
      </c>
      <c r="BJ389" s="17" t="s">
        <v>14</v>
      </c>
      <c r="BK389" s="249">
        <f>ROUND(I389*H389,2)</f>
        <v>0</v>
      </c>
      <c r="BL389" s="17" t="s">
        <v>217</v>
      </c>
      <c r="BM389" s="248" t="s">
        <v>602</v>
      </c>
    </row>
    <row r="390" s="13" customFormat="1">
      <c r="A390" s="13"/>
      <c r="B390" s="250"/>
      <c r="C390" s="251"/>
      <c r="D390" s="252" t="s">
        <v>219</v>
      </c>
      <c r="E390" s="253" t="s">
        <v>1</v>
      </c>
      <c r="F390" s="254" t="s">
        <v>246</v>
      </c>
      <c r="G390" s="251"/>
      <c r="H390" s="255">
        <v>58.649999999999999</v>
      </c>
      <c r="I390" s="256"/>
      <c r="J390" s="251"/>
      <c r="K390" s="251"/>
      <c r="L390" s="257"/>
      <c r="M390" s="258"/>
      <c r="N390" s="259"/>
      <c r="O390" s="259"/>
      <c r="P390" s="259"/>
      <c r="Q390" s="259"/>
      <c r="R390" s="259"/>
      <c r="S390" s="259"/>
      <c r="T390" s="26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1" t="s">
        <v>219</v>
      </c>
      <c r="AU390" s="261" t="s">
        <v>91</v>
      </c>
      <c r="AV390" s="13" t="s">
        <v>91</v>
      </c>
      <c r="AW390" s="13" t="s">
        <v>36</v>
      </c>
      <c r="AX390" s="13" t="s">
        <v>82</v>
      </c>
      <c r="AY390" s="261" t="s">
        <v>211</v>
      </c>
    </row>
    <row r="391" s="14" customFormat="1">
      <c r="A391" s="14"/>
      <c r="B391" s="262"/>
      <c r="C391" s="263"/>
      <c r="D391" s="252" t="s">
        <v>219</v>
      </c>
      <c r="E391" s="264" t="s">
        <v>1</v>
      </c>
      <c r="F391" s="265" t="s">
        <v>221</v>
      </c>
      <c r="G391" s="263"/>
      <c r="H391" s="266">
        <v>58.649999999999999</v>
      </c>
      <c r="I391" s="267"/>
      <c r="J391" s="263"/>
      <c r="K391" s="263"/>
      <c r="L391" s="268"/>
      <c r="M391" s="269"/>
      <c r="N391" s="270"/>
      <c r="O391" s="270"/>
      <c r="P391" s="270"/>
      <c r="Q391" s="270"/>
      <c r="R391" s="270"/>
      <c r="S391" s="270"/>
      <c r="T391" s="27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2" t="s">
        <v>219</v>
      </c>
      <c r="AU391" s="272" t="s">
        <v>91</v>
      </c>
      <c r="AV391" s="14" t="s">
        <v>217</v>
      </c>
      <c r="AW391" s="14" t="s">
        <v>36</v>
      </c>
      <c r="AX391" s="14" t="s">
        <v>14</v>
      </c>
      <c r="AY391" s="272" t="s">
        <v>211</v>
      </c>
    </row>
    <row r="392" s="2" customFormat="1" ht="16.5" customHeight="1">
      <c r="A392" s="38"/>
      <c r="B392" s="39"/>
      <c r="C392" s="276" t="s">
        <v>603</v>
      </c>
      <c r="D392" s="276" t="s">
        <v>290</v>
      </c>
      <c r="E392" s="277" t="s">
        <v>604</v>
      </c>
      <c r="F392" s="278" t="s">
        <v>605</v>
      </c>
      <c r="G392" s="279" t="s">
        <v>100</v>
      </c>
      <c r="H392" s="280">
        <v>20</v>
      </c>
      <c r="I392" s="281"/>
      <c r="J392" s="282">
        <f>ROUND(I392*H392,2)</f>
        <v>0</v>
      </c>
      <c r="K392" s="278" t="s">
        <v>1</v>
      </c>
      <c r="L392" s="283"/>
      <c r="M392" s="284" t="s">
        <v>1</v>
      </c>
      <c r="N392" s="285" t="s">
        <v>47</v>
      </c>
      <c r="O392" s="91"/>
      <c r="P392" s="246">
        <f>O392*H392</f>
        <v>0</v>
      </c>
      <c r="Q392" s="246">
        <v>0.125</v>
      </c>
      <c r="R392" s="246">
        <f>Q392*H392</f>
        <v>2.5</v>
      </c>
      <c r="S392" s="246">
        <v>0</v>
      </c>
      <c r="T392" s="247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8" t="s">
        <v>261</v>
      </c>
      <c r="AT392" s="248" t="s">
        <v>290</v>
      </c>
      <c r="AU392" s="248" t="s">
        <v>91</v>
      </c>
      <c r="AY392" s="17" t="s">
        <v>211</v>
      </c>
      <c r="BE392" s="249">
        <f>IF(N392="základní",J392,0)</f>
        <v>0</v>
      </c>
      <c r="BF392" s="249">
        <f>IF(N392="snížená",J392,0)</f>
        <v>0</v>
      </c>
      <c r="BG392" s="249">
        <f>IF(N392="zákl. přenesená",J392,0)</f>
        <v>0</v>
      </c>
      <c r="BH392" s="249">
        <f>IF(N392="sníž. přenesená",J392,0)</f>
        <v>0</v>
      </c>
      <c r="BI392" s="249">
        <f>IF(N392="nulová",J392,0)</f>
        <v>0</v>
      </c>
      <c r="BJ392" s="17" t="s">
        <v>14</v>
      </c>
      <c r="BK392" s="249">
        <f>ROUND(I392*H392,2)</f>
        <v>0</v>
      </c>
      <c r="BL392" s="17" t="s">
        <v>217</v>
      </c>
      <c r="BM392" s="248" t="s">
        <v>606</v>
      </c>
    </row>
    <row r="393" s="13" customFormat="1">
      <c r="A393" s="13"/>
      <c r="B393" s="250"/>
      <c r="C393" s="251"/>
      <c r="D393" s="252" t="s">
        <v>219</v>
      </c>
      <c r="E393" s="253" t="s">
        <v>1</v>
      </c>
      <c r="F393" s="254" t="s">
        <v>248</v>
      </c>
      <c r="G393" s="251"/>
      <c r="H393" s="255">
        <v>20</v>
      </c>
      <c r="I393" s="256"/>
      <c r="J393" s="251"/>
      <c r="K393" s="251"/>
      <c r="L393" s="257"/>
      <c r="M393" s="258"/>
      <c r="N393" s="259"/>
      <c r="O393" s="259"/>
      <c r="P393" s="259"/>
      <c r="Q393" s="259"/>
      <c r="R393" s="259"/>
      <c r="S393" s="259"/>
      <c r="T393" s="26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1" t="s">
        <v>219</v>
      </c>
      <c r="AU393" s="261" t="s">
        <v>91</v>
      </c>
      <c r="AV393" s="13" t="s">
        <v>91</v>
      </c>
      <c r="AW393" s="13" t="s">
        <v>36</v>
      </c>
      <c r="AX393" s="13" t="s">
        <v>82</v>
      </c>
      <c r="AY393" s="261" t="s">
        <v>211</v>
      </c>
    </row>
    <row r="394" s="14" customFormat="1">
      <c r="A394" s="14"/>
      <c r="B394" s="262"/>
      <c r="C394" s="263"/>
      <c r="D394" s="252" t="s">
        <v>219</v>
      </c>
      <c r="E394" s="264" t="s">
        <v>1</v>
      </c>
      <c r="F394" s="265" t="s">
        <v>221</v>
      </c>
      <c r="G394" s="263"/>
      <c r="H394" s="266">
        <v>20</v>
      </c>
      <c r="I394" s="267"/>
      <c r="J394" s="263"/>
      <c r="K394" s="263"/>
      <c r="L394" s="268"/>
      <c r="M394" s="269"/>
      <c r="N394" s="270"/>
      <c r="O394" s="270"/>
      <c r="P394" s="270"/>
      <c r="Q394" s="270"/>
      <c r="R394" s="270"/>
      <c r="S394" s="270"/>
      <c r="T394" s="27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2" t="s">
        <v>219</v>
      </c>
      <c r="AU394" s="272" t="s">
        <v>91</v>
      </c>
      <c r="AV394" s="14" t="s">
        <v>217</v>
      </c>
      <c r="AW394" s="14" t="s">
        <v>36</v>
      </c>
      <c r="AX394" s="14" t="s">
        <v>14</v>
      </c>
      <c r="AY394" s="272" t="s">
        <v>211</v>
      </c>
    </row>
    <row r="395" s="2" customFormat="1" ht="16.5" customHeight="1">
      <c r="A395" s="38"/>
      <c r="B395" s="39"/>
      <c r="C395" s="237" t="s">
        <v>607</v>
      </c>
      <c r="D395" s="237" t="s">
        <v>213</v>
      </c>
      <c r="E395" s="238" t="s">
        <v>608</v>
      </c>
      <c r="F395" s="239" t="s">
        <v>609</v>
      </c>
      <c r="G395" s="240" t="s">
        <v>100</v>
      </c>
      <c r="H395" s="241">
        <v>565</v>
      </c>
      <c r="I395" s="242"/>
      <c r="J395" s="243">
        <f>ROUND(I395*H395,2)</f>
        <v>0</v>
      </c>
      <c r="K395" s="239" t="s">
        <v>1</v>
      </c>
      <c r="L395" s="44"/>
      <c r="M395" s="244" t="s">
        <v>1</v>
      </c>
      <c r="N395" s="245" t="s">
        <v>47</v>
      </c>
      <c r="O395" s="91"/>
      <c r="P395" s="246">
        <f>O395*H395</f>
        <v>0</v>
      </c>
      <c r="Q395" s="246">
        <v>0.16849</v>
      </c>
      <c r="R395" s="246">
        <f>Q395*H395</f>
        <v>95.196849999999998</v>
      </c>
      <c r="S395" s="246">
        <v>0</v>
      </c>
      <c r="T395" s="247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8" t="s">
        <v>217</v>
      </c>
      <c r="AT395" s="248" t="s">
        <v>213</v>
      </c>
      <c r="AU395" s="248" t="s">
        <v>91</v>
      </c>
      <c r="AY395" s="17" t="s">
        <v>211</v>
      </c>
      <c r="BE395" s="249">
        <f>IF(N395="základní",J395,0)</f>
        <v>0</v>
      </c>
      <c r="BF395" s="249">
        <f>IF(N395="snížená",J395,0)</f>
        <v>0</v>
      </c>
      <c r="BG395" s="249">
        <f>IF(N395="zákl. přenesená",J395,0)</f>
        <v>0</v>
      </c>
      <c r="BH395" s="249">
        <f>IF(N395="sníž. přenesená",J395,0)</f>
        <v>0</v>
      </c>
      <c r="BI395" s="249">
        <f>IF(N395="nulová",J395,0)</f>
        <v>0</v>
      </c>
      <c r="BJ395" s="17" t="s">
        <v>14</v>
      </c>
      <c r="BK395" s="249">
        <f>ROUND(I395*H395,2)</f>
        <v>0</v>
      </c>
      <c r="BL395" s="17" t="s">
        <v>217</v>
      </c>
      <c r="BM395" s="248" t="s">
        <v>610</v>
      </c>
    </row>
    <row r="396" s="13" customFormat="1">
      <c r="A396" s="13"/>
      <c r="B396" s="250"/>
      <c r="C396" s="251"/>
      <c r="D396" s="252" t="s">
        <v>219</v>
      </c>
      <c r="E396" s="253" t="s">
        <v>1</v>
      </c>
      <c r="F396" s="254" t="s">
        <v>611</v>
      </c>
      <c r="G396" s="251"/>
      <c r="H396" s="255">
        <v>159</v>
      </c>
      <c r="I396" s="256"/>
      <c r="J396" s="251"/>
      <c r="K396" s="251"/>
      <c r="L396" s="257"/>
      <c r="M396" s="258"/>
      <c r="N396" s="259"/>
      <c r="O396" s="259"/>
      <c r="P396" s="259"/>
      <c r="Q396" s="259"/>
      <c r="R396" s="259"/>
      <c r="S396" s="259"/>
      <c r="T396" s="26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1" t="s">
        <v>219</v>
      </c>
      <c r="AU396" s="261" t="s">
        <v>91</v>
      </c>
      <c r="AV396" s="13" t="s">
        <v>91</v>
      </c>
      <c r="AW396" s="13" t="s">
        <v>36</v>
      </c>
      <c r="AX396" s="13" t="s">
        <v>82</v>
      </c>
      <c r="AY396" s="261" t="s">
        <v>211</v>
      </c>
    </row>
    <row r="397" s="13" customFormat="1">
      <c r="A397" s="13"/>
      <c r="B397" s="250"/>
      <c r="C397" s="251"/>
      <c r="D397" s="252" t="s">
        <v>219</v>
      </c>
      <c r="E397" s="253" t="s">
        <v>1</v>
      </c>
      <c r="F397" s="254" t="s">
        <v>612</v>
      </c>
      <c r="G397" s="251"/>
      <c r="H397" s="255">
        <v>15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1" t="s">
        <v>219</v>
      </c>
      <c r="AU397" s="261" t="s">
        <v>91</v>
      </c>
      <c r="AV397" s="13" t="s">
        <v>91</v>
      </c>
      <c r="AW397" s="13" t="s">
        <v>36</v>
      </c>
      <c r="AX397" s="13" t="s">
        <v>82</v>
      </c>
      <c r="AY397" s="261" t="s">
        <v>211</v>
      </c>
    </row>
    <row r="398" s="13" customFormat="1">
      <c r="A398" s="13"/>
      <c r="B398" s="250"/>
      <c r="C398" s="251"/>
      <c r="D398" s="252" t="s">
        <v>219</v>
      </c>
      <c r="E398" s="253" t="s">
        <v>1</v>
      </c>
      <c r="F398" s="254" t="s">
        <v>613</v>
      </c>
      <c r="G398" s="251"/>
      <c r="H398" s="255">
        <v>391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1" t="s">
        <v>219</v>
      </c>
      <c r="AU398" s="261" t="s">
        <v>91</v>
      </c>
      <c r="AV398" s="13" t="s">
        <v>91</v>
      </c>
      <c r="AW398" s="13" t="s">
        <v>36</v>
      </c>
      <c r="AX398" s="13" t="s">
        <v>82</v>
      </c>
      <c r="AY398" s="261" t="s">
        <v>211</v>
      </c>
    </row>
    <row r="399" s="14" customFormat="1">
      <c r="A399" s="14"/>
      <c r="B399" s="262"/>
      <c r="C399" s="263"/>
      <c r="D399" s="252" t="s">
        <v>219</v>
      </c>
      <c r="E399" s="264" t="s">
        <v>1</v>
      </c>
      <c r="F399" s="265" t="s">
        <v>221</v>
      </c>
      <c r="G399" s="263"/>
      <c r="H399" s="266">
        <v>565</v>
      </c>
      <c r="I399" s="267"/>
      <c r="J399" s="263"/>
      <c r="K399" s="263"/>
      <c r="L399" s="268"/>
      <c r="M399" s="269"/>
      <c r="N399" s="270"/>
      <c r="O399" s="270"/>
      <c r="P399" s="270"/>
      <c r="Q399" s="270"/>
      <c r="R399" s="270"/>
      <c r="S399" s="270"/>
      <c r="T399" s="27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2" t="s">
        <v>219</v>
      </c>
      <c r="AU399" s="272" t="s">
        <v>91</v>
      </c>
      <c r="AV399" s="14" t="s">
        <v>217</v>
      </c>
      <c r="AW399" s="14" t="s">
        <v>36</v>
      </c>
      <c r="AX399" s="14" t="s">
        <v>14</v>
      </c>
      <c r="AY399" s="272" t="s">
        <v>211</v>
      </c>
    </row>
    <row r="400" s="2" customFormat="1" ht="24" customHeight="1">
      <c r="A400" s="38"/>
      <c r="B400" s="39"/>
      <c r="C400" s="237" t="s">
        <v>614</v>
      </c>
      <c r="D400" s="237" t="s">
        <v>213</v>
      </c>
      <c r="E400" s="238" t="s">
        <v>615</v>
      </c>
      <c r="F400" s="239" t="s">
        <v>616</v>
      </c>
      <c r="G400" s="240" t="s">
        <v>143</v>
      </c>
      <c r="H400" s="241">
        <v>16.870999999999999</v>
      </c>
      <c r="I400" s="242"/>
      <c r="J400" s="243">
        <f>ROUND(I400*H400,2)</f>
        <v>0</v>
      </c>
      <c r="K400" s="239" t="s">
        <v>216</v>
      </c>
      <c r="L400" s="44"/>
      <c r="M400" s="244" t="s">
        <v>1</v>
      </c>
      <c r="N400" s="245" t="s">
        <v>47</v>
      </c>
      <c r="O400" s="91"/>
      <c r="P400" s="246">
        <f>O400*H400</f>
        <v>0</v>
      </c>
      <c r="Q400" s="246">
        <v>2.2563399999999998</v>
      </c>
      <c r="R400" s="246">
        <f>Q400*H400</f>
        <v>38.066712139999993</v>
      </c>
      <c r="S400" s="246">
        <v>0</v>
      </c>
      <c r="T400" s="247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8" t="s">
        <v>217</v>
      </c>
      <c r="AT400" s="248" t="s">
        <v>213</v>
      </c>
      <c r="AU400" s="248" t="s">
        <v>91</v>
      </c>
      <c r="AY400" s="17" t="s">
        <v>211</v>
      </c>
      <c r="BE400" s="249">
        <f>IF(N400="základní",J400,0)</f>
        <v>0</v>
      </c>
      <c r="BF400" s="249">
        <f>IF(N400="snížená",J400,0)</f>
        <v>0</v>
      </c>
      <c r="BG400" s="249">
        <f>IF(N400="zákl. přenesená",J400,0)</f>
        <v>0</v>
      </c>
      <c r="BH400" s="249">
        <f>IF(N400="sníž. přenesená",J400,0)</f>
        <v>0</v>
      </c>
      <c r="BI400" s="249">
        <f>IF(N400="nulová",J400,0)</f>
        <v>0</v>
      </c>
      <c r="BJ400" s="17" t="s">
        <v>14</v>
      </c>
      <c r="BK400" s="249">
        <f>ROUND(I400*H400,2)</f>
        <v>0</v>
      </c>
      <c r="BL400" s="17" t="s">
        <v>217</v>
      </c>
      <c r="BM400" s="248" t="s">
        <v>617</v>
      </c>
    </row>
    <row r="401" s="13" customFormat="1">
      <c r="A401" s="13"/>
      <c r="B401" s="250"/>
      <c r="C401" s="251"/>
      <c r="D401" s="252" t="s">
        <v>219</v>
      </c>
      <c r="E401" s="253" t="s">
        <v>1</v>
      </c>
      <c r="F401" s="254" t="s">
        <v>618</v>
      </c>
      <c r="G401" s="251"/>
      <c r="H401" s="255">
        <v>1.4910000000000001</v>
      </c>
      <c r="I401" s="256"/>
      <c r="J401" s="251"/>
      <c r="K401" s="251"/>
      <c r="L401" s="257"/>
      <c r="M401" s="258"/>
      <c r="N401" s="259"/>
      <c r="O401" s="259"/>
      <c r="P401" s="259"/>
      <c r="Q401" s="259"/>
      <c r="R401" s="259"/>
      <c r="S401" s="259"/>
      <c r="T401" s="26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1" t="s">
        <v>219</v>
      </c>
      <c r="AU401" s="261" t="s">
        <v>91</v>
      </c>
      <c r="AV401" s="13" t="s">
        <v>91</v>
      </c>
      <c r="AW401" s="13" t="s">
        <v>36</v>
      </c>
      <c r="AX401" s="13" t="s">
        <v>82</v>
      </c>
      <c r="AY401" s="261" t="s">
        <v>211</v>
      </c>
    </row>
    <row r="402" s="13" customFormat="1">
      <c r="A402" s="13"/>
      <c r="B402" s="250"/>
      <c r="C402" s="251"/>
      <c r="D402" s="252" t="s">
        <v>219</v>
      </c>
      <c r="E402" s="253" t="s">
        <v>1</v>
      </c>
      <c r="F402" s="254" t="s">
        <v>619</v>
      </c>
      <c r="G402" s="251"/>
      <c r="H402" s="255">
        <v>1.988</v>
      </c>
      <c r="I402" s="256"/>
      <c r="J402" s="251"/>
      <c r="K402" s="251"/>
      <c r="L402" s="257"/>
      <c r="M402" s="258"/>
      <c r="N402" s="259"/>
      <c r="O402" s="259"/>
      <c r="P402" s="259"/>
      <c r="Q402" s="259"/>
      <c r="R402" s="259"/>
      <c r="S402" s="259"/>
      <c r="T402" s="26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1" t="s">
        <v>219</v>
      </c>
      <c r="AU402" s="261" t="s">
        <v>91</v>
      </c>
      <c r="AV402" s="13" t="s">
        <v>91</v>
      </c>
      <c r="AW402" s="13" t="s">
        <v>36</v>
      </c>
      <c r="AX402" s="13" t="s">
        <v>82</v>
      </c>
      <c r="AY402" s="261" t="s">
        <v>211</v>
      </c>
    </row>
    <row r="403" s="13" customFormat="1">
      <c r="A403" s="13"/>
      <c r="B403" s="250"/>
      <c r="C403" s="251"/>
      <c r="D403" s="252" t="s">
        <v>219</v>
      </c>
      <c r="E403" s="253" t="s">
        <v>1</v>
      </c>
      <c r="F403" s="254" t="s">
        <v>620</v>
      </c>
      <c r="G403" s="251"/>
      <c r="H403" s="255">
        <v>0.313</v>
      </c>
      <c r="I403" s="256"/>
      <c r="J403" s="251"/>
      <c r="K403" s="251"/>
      <c r="L403" s="257"/>
      <c r="M403" s="258"/>
      <c r="N403" s="259"/>
      <c r="O403" s="259"/>
      <c r="P403" s="259"/>
      <c r="Q403" s="259"/>
      <c r="R403" s="259"/>
      <c r="S403" s="259"/>
      <c r="T403" s="26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1" t="s">
        <v>219</v>
      </c>
      <c r="AU403" s="261" t="s">
        <v>91</v>
      </c>
      <c r="AV403" s="13" t="s">
        <v>91</v>
      </c>
      <c r="AW403" s="13" t="s">
        <v>36</v>
      </c>
      <c r="AX403" s="13" t="s">
        <v>82</v>
      </c>
      <c r="AY403" s="261" t="s">
        <v>211</v>
      </c>
    </row>
    <row r="404" s="13" customFormat="1">
      <c r="A404" s="13"/>
      <c r="B404" s="250"/>
      <c r="C404" s="251"/>
      <c r="D404" s="252" t="s">
        <v>219</v>
      </c>
      <c r="E404" s="253" t="s">
        <v>1</v>
      </c>
      <c r="F404" s="254" t="s">
        <v>621</v>
      </c>
      <c r="G404" s="251"/>
      <c r="H404" s="255">
        <v>0.625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1" t="s">
        <v>219</v>
      </c>
      <c r="AU404" s="261" t="s">
        <v>91</v>
      </c>
      <c r="AV404" s="13" t="s">
        <v>91</v>
      </c>
      <c r="AW404" s="13" t="s">
        <v>36</v>
      </c>
      <c r="AX404" s="13" t="s">
        <v>82</v>
      </c>
      <c r="AY404" s="261" t="s">
        <v>211</v>
      </c>
    </row>
    <row r="405" s="13" customFormat="1">
      <c r="A405" s="13"/>
      <c r="B405" s="250"/>
      <c r="C405" s="251"/>
      <c r="D405" s="252" t="s">
        <v>219</v>
      </c>
      <c r="E405" s="253" t="s">
        <v>1</v>
      </c>
      <c r="F405" s="254" t="s">
        <v>622</v>
      </c>
      <c r="G405" s="251"/>
      <c r="H405" s="255">
        <v>3.6659999999999999</v>
      </c>
      <c r="I405" s="256"/>
      <c r="J405" s="251"/>
      <c r="K405" s="251"/>
      <c r="L405" s="257"/>
      <c r="M405" s="258"/>
      <c r="N405" s="259"/>
      <c r="O405" s="259"/>
      <c r="P405" s="259"/>
      <c r="Q405" s="259"/>
      <c r="R405" s="259"/>
      <c r="S405" s="259"/>
      <c r="T405" s="26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1" t="s">
        <v>219</v>
      </c>
      <c r="AU405" s="261" t="s">
        <v>91</v>
      </c>
      <c r="AV405" s="13" t="s">
        <v>91</v>
      </c>
      <c r="AW405" s="13" t="s">
        <v>36</v>
      </c>
      <c r="AX405" s="13" t="s">
        <v>82</v>
      </c>
      <c r="AY405" s="261" t="s">
        <v>211</v>
      </c>
    </row>
    <row r="406" s="13" customFormat="1">
      <c r="A406" s="13"/>
      <c r="B406" s="250"/>
      <c r="C406" s="251"/>
      <c r="D406" s="252" t="s">
        <v>219</v>
      </c>
      <c r="E406" s="253" t="s">
        <v>1</v>
      </c>
      <c r="F406" s="254" t="s">
        <v>623</v>
      </c>
      <c r="G406" s="251"/>
      <c r="H406" s="255">
        <v>7.5380000000000003</v>
      </c>
      <c r="I406" s="256"/>
      <c r="J406" s="251"/>
      <c r="K406" s="251"/>
      <c r="L406" s="257"/>
      <c r="M406" s="258"/>
      <c r="N406" s="259"/>
      <c r="O406" s="259"/>
      <c r="P406" s="259"/>
      <c r="Q406" s="259"/>
      <c r="R406" s="259"/>
      <c r="S406" s="259"/>
      <c r="T406" s="26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1" t="s">
        <v>219</v>
      </c>
      <c r="AU406" s="261" t="s">
        <v>91</v>
      </c>
      <c r="AV406" s="13" t="s">
        <v>91</v>
      </c>
      <c r="AW406" s="13" t="s">
        <v>36</v>
      </c>
      <c r="AX406" s="13" t="s">
        <v>82</v>
      </c>
      <c r="AY406" s="261" t="s">
        <v>211</v>
      </c>
    </row>
    <row r="407" s="13" customFormat="1">
      <c r="A407" s="13"/>
      <c r="B407" s="250"/>
      <c r="C407" s="251"/>
      <c r="D407" s="252" t="s">
        <v>219</v>
      </c>
      <c r="E407" s="253" t="s">
        <v>1</v>
      </c>
      <c r="F407" s="254" t="s">
        <v>624</v>
      </c>
      <c r="G407" s="251"/>
      <c r="H407" s="255">
        <v>1.25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1" t="s">
        <v>219</v>
      </c>
      <c r="AU407" s="261" t="s">
        <v>91</v>
      </c>
      <c r="AV407" s="13" t="s">
        <v>91</v>
      </c>
      <c r="AW407" s="13" t="s">
        <v>36</v>
      </c>
      <c r="AX407" s="13" t="s">
        <v>82</v>
      </c>
      <c r="AY407" s="261" t="s">
        <v>211</v>
      </c>
    </row>
    <row r="408" s="14" customFormat="1">
      <c r="A408" s="14"/>
      <c r="B408" s="262"/>
      <c r="C408" s="263"/>
      <c r="D408" s="252" t="s">
        <v>219</v>
      </c>
      <c r="E408" s="264" t="s">
        <v>1</v>
      </c>
      <c r="F408" s="265" t="s">
        <v>221</v>
      </c>
      <c r="G408" s="263"/>
      <c r="H408" s="266">
        <v>16.870999999999999</v>
      </c>
      <c r="I408" s="267"/>
      <c r="J408" s="263"/>
      <c r="K408" s="263"/>
      <c r="L408" s="268"/>
      <c r="M408" s="269"/>
      <c r="N408" s="270"/>
      <c r="O408" s="270"/>
      <c r="P408" s="270"/>
      <c r="Q408" s="270"/>
      <c r="R408" s="270"/>
      <c r="S408" s="270"/>
      <c r="T408" s="27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2" t="s">
        <v>219</v>
      </c>
      <c r="AU408" s="272" t="s">
        <v>91</v>
      </c>
      <c r="AV408" s="14" t="s">
        <v>217</v>
      </c>
      <c r="AW408" s="14" t="s">
        <v>36</v>
      </c>
      <c r="AX408" s="14" t="s">
        <v>14</v>
      </c>
      <c r="AY408" s="272" t="s">
        <v>211</v>
      </c>
    </row>
    <row r="409" s="2" customFormat="1" ht="36" customHeight="1">
      <c r="A409" s="38"/>
      <c r="B409" s="39"/>
      <c r="C409" s="237" t="s">
        <v>625</v>
      </c>
      <c r="D409" s="237" t="s">
        <v>213</v>
      </c>
      <c r="E409" s="238" t="s">
        <v>626</v>
      </c>
      <c r="F409" s="239" t="s">
        <v>627</v>
      </c>
      <c r="G409" s="240" t="s">
        <v>100</v>
      </c>
      <c r="H409" s="241">
        <v>1698.2000000000001</v>
      </c>
      <c r="I409" s="242"/>
      <c r="J409" s="243">
        <f>ROUND(I409*H409,2)</f>
        <v>0</v>
      </c>
      <c r="K409" s="239" t="s">
        <v>216</v>
      </c>
      <c r="L409" s="44"/>
      <c r="M409" s="244" t="s">
        <v>1</v>
      </c>
      <c r="N409" s="245" t="s">
        <v>47</v>
      </c>
      <c r="O409" s="91"/>
      <c r="P409" s="246">
        <f>O409*H409</f>
        <v>0</v>
      </c>
      <c r="Q409" s="246">
        <v>0</v>
      </c>
      <c r="R409" s="246">
        <f>Q409*H409</f>
        <v>0</v>
      </c>
      <c r="S409" s="246">
        <v>0</v>
      </c>
      <c r="T409" s="247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8" t="s">
        <v>217</v>
      </c>
      <c r="AT409" s="248" t="s">
        <v>213</v>
      </c>
      <c r="AU409" s="248" t="s">
        <v>91</v>
      </c>
      <c r="AY409" s="17" t="s">
        <v>211</v>
      </c>
      <c r="BE409" s="249">
        <f>IF(N409="základní",J409,0)</f>
        <v>0</v>
      </c>
      <c r="BF409" s="249">
        <f>IF(N409="snížená",J409,0)</f>
        <v>0</v>
      </c>
      <c r="BG409" s="249">
        <f>IF(N409="zákl. přenesená",J409,0)</f>
        <v>0</v>
      </c>
      <c r="BH409" s="249">
        <f>IF(N409="sníž. přenesená",J409,0)</f>
        <v>0</v>
      </c>
      <c r="BI409" s="249">
        <f>IF(N409="nulová",J409,0)</f>
        <v>0</v>
      </c>
      <c r="BJ409" s="17" t="s">
        <v>14</v>
      </c>
      <c r="BK409" s="249">
        <f>ROUND(I409*H409,2)</f>
        <v>0</v>
      </c>
      <c r="BL409" s="17" t="s">
        <v>217</v>
      </c>
      <c r="BM409" s="248" t="s">
        <v>628</v>
      </c>
    </row>
    <row r="410" s="13" customFormat="1">
      <c r="A410" s="13"/>
      <c r="B410" s="250"/>
      <c r="C410" s="251"/>
      <c r="D410" s="252" t="s">
        <v>219</v>
      </c>
      <c r="E410" s="253" t="s">
        <v>1</v>
      </c>
      <c r="F410" s="254" t="s">
        <v>629</v>
      </c>
      <c r="G410" s="251"/>
      <c r="H410" s="255">
        <v>2122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1" t="s">
        <v>219</v>
      </c>
      <c r="AU410" s="261" t="s">
        <v>91</v>
      </c>
      <c r="AV410" s="13" t="s">
        <v>91</v>
      </c>
      <c r="AW410" s="13" t="s">
        <v>36</v>
      </c>
      <c r="AX410" s="13" t="s">
        <v>82</v>
      </c>
      <c r="AY410" s="261" t="s">
        <v>211</v>
      </c>
    </row>
    <row r="411" s="14" customFormat="1">
      <c r="A411" s="14"/>
      <c r="B411" s="262"/>
      <c r="C411" s="263"/>
      <c r="D411" s="252" t="s">
        <v>219</v>
      </c>
      <c r="E411" s="264" t="s">
        <v>110</v>
      </c>
      <c r="F411" s="265" t="s">
        <v>221</v>
      </c>
      <c r="G411" s="263"/>
      <c r="H411" s="266">
        <v>2122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2" t="s">
        <v>219</v>
      </c>
      <c r="AU411" s="272" t="s">
        <v>91</v>
      </c>
      <c r="AV411" s="14" t="s">
        <v>217</v>
      </c>
      <c r="AW411" s="14" t="s">
        <v>36</v>
      </c>
      <c r="AX411" s="14" t="s">
        <v>82</v>
      </c>
      <c r="AY411" s="272" t="s">
        <v>211</v>
      </c>
    </row>
    <row r="412" s="13" customFormat="1">
      <c r="A412" s="13"/>
      <c r="B412" s="250"/>
      <c r="C412" s="251"/>
      <c r="D412" s="252" t="s">
        <v>219</v>
      </c>
      <c r="E412" s="253" t="s">
        <v>1</v>
      </c>
      <c r="F412" s="254" t="s">
        <v>630</v>
      </c>
      <c r="G412" s="251"/>
      <c r="H412" s="255">
        <v>212.19999999999999</v>
      </c>
      <c r="I412" s="256"/>
      <c r="J412" s="251"/>
      <c r="K412" s="251"/>
      <c r="L412" s="257"/>
      <c r="M412" s="258"/>
      <c r="N412" s="259"/>
      <c r="O412" s="259"/>
      <c r="P412" s="259"/>
      <c r="Q412" s="259"/>
      <c r="R412" s="259"/>
      <c r="S412" s="259"/>
      <c r="T412" s="26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1" t="s">
        <v>219</v>
      </c>
      <c r="AU412" s="261" t="s">
        <v>91</v>
      </c>
      <c r="AV412" s="13" t="s">
        <v>91</v>
      </c>
      <c r="AW412" s="13" t="s">
        <v>36</v>
      </c>
      <c r="AX412" s="13" t="s">
        <v>82</v>
      </c>
      <c r="AY412" s="261" t="s">
        <v>211</v>
      </c>
    </row>
    <row r="413" s="14" customFormat="1">
      <c r="A413" s="14"/>
      <c r="B413" s="262"/>
      <c r="C413" s="263"/>
      <c r="D413" s="252" t="s">
        <v>219</v>
      </c>
      <c r="E413" s="264" t="s">
        <v>113</v>
      </c>
      <c r="F413" s="265" t="s">
        <v>221</v>
      </c>
      <c r="G413" s="263"/>
      <c r="H413" s="266">
        <v>212.19999999999999</v>
      </c>
      <c r="I413" s="267"/>
      <c r="J413" s="263"/>
      <c r="K413" s="263"/>
      <c r="L413" s="268"/>
      <c r="M413" s="269"/>
      <c r="N413" s="270"/>
      <c r="O413" s="270"/>
      <c r="P413" s="270"/>
      <c r="Q413" s="270"/>
      <c r="R413" s="270"/>
      <c r="S413" s="270"/>
      <c r="T413" s="27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2" t="s">
        <v>219</v>
      </c>
      <c r="AU413" s="272" t="s">
        <v>91</v>
      </c>
      <c r="AV413" s="14" t="s">
        <v>217</v>
      </c>
      <c r="AW413" s="14" t="s">
        <v>36</v>
      </c>
      <c r="AX413" s="14" t="s">
        <v>82</v>
      </c>
      <c r="AY413" s="272" t="s">
        <v>211</v>
      </c>
    </row>
    <row r="414" s="13" customFormat="1">
      <c r="A414" s="13"/>
      <c r="B414" s="250"/>
      <c r="C414" s="251"/>
      <c r="D414" s="252" t="s">
        <v>219</v>
      </c>
      <c r="E414" s="253" t="s">
        <v>1</v>
      </c>
      <c r="F414" s="254" t="s">
        <v>631</v>
      </c>
      <c r="G414" s="251"/>
      <c r="H414" s="255">
        <v>424.39999999999998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1" t="s">
        <v>219</v>
      </c>
      <c r="AU414" s="261" t="s">
        <v>91</v>
      </c>
      <c r="AV414" s="13" t="s">
        <v>91</v>
      </c>
      <c r="AW414" s="13" t="s">
        <v>36</v>
      </c>
      <c r="AX414" s="13" t="s">
        <v>82</v>
      </c>
      <c r="AY414" s="261" t="s">
        <v>211</v>
      </c>
    </row>
    <row r="415" s="14" customFormat="1">
      <c r="A415" s="14"/>
      <c r="B415" s="262"/>
      <c r="C415" s="263"/>
      <c r="D415" s="252" t="s">
        <v>219</v>
      </c>
      <c r="E415" s="264" t="s">
        <v>107</v>
      </c>
      <c r="F415" s="265" t="s">
        <v>221</v>
      </c>
      <c r="G415" s="263"/>
      <c r="H415" s="266">
        <v>424.39999999999998</v>
      </c>
      <c r="I415" s="267"/>
      <c r="J415" s="263"/>
      <c r="K415" s="263"/>
      <c r="L415" s="268"/>
      <c r="M415" s="269"/>
      <c r="N415" s="270"/>
      <c r="O415" s="270"/>
      <c r="P415" s="270"/>
      <c r="Q415" s="270"/>
      <c r="R415" s="270"/>
      <c r="S415" s="270"/>
      <c r="T415" s="27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2" t="s">
        <v>219</v>
      </c>
      <c r="AU415" s="272" t="s">
        <v>91</v>
      </c>
      <c r="AV415" s="14" t="s">
        <v>217</v>
      </c>
      <c r="AW415" s="14" t="s">
        <v>36</v>
      </c>
      <c r="AX415" s="14" t="s">
        <v>82</v>
      </c>
      <c r="AY415" s="272" t="s">
        <v>211</v>
      </c>
    </row>
    <row r="416" s="13" customFormat="1">
      <c r="A416" s="13"/>
      <c r="B416" s="250"/>
      <c r="C416" s="251"/>
      <c r="D416" s="252" t="s">
        <v>219</v>
      </c>
      <c r="E416" s="253" t="s">
        <v>1</v>
      </c>
      <c r="F416" s="254" t="s">
        <v>632</v>
      </c>
      <c r="G416" s="251"/>
      <c r="H416" s="255">
        <v>1486</v>
      </c>
      <c r="I416" s="256"/>
      <c r="J416" s="251"/>
      <c r="K416" s="251"/>
      <c r="L416" s="257"/>
      <c r="M416" s="258"/>
      <c r="N416" s="259"/>
      <c r="O416" s="259"/>
      <c r="P416" s="259"/>
      <c r="Q416" s="259"/>
      <c r="R416" s="259"/>
      <c r="S416" s="259"/>
      <c r="T416" s="26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1" t="s">
        <v>219</v>
      </c>
      <c r="AU416" s="261" t="s">
        <v>91</v>
      </c>
      <c r="AV416" s="13" t="s">
        <v>91</v>
      </c>
      <c r="AW416" s="13" t="s">
        <v>36</v>
      </c>
      <c r="AX416" s="13" t="s">
        <v>82</v>
      </c>
      <c r="AY416" s="261" t="s">
        <v>211</v>
      </c>
    </row>
    <row r="417" s="14" customFormat="1">
      <c r="A417" s="14"/>
      <c r="B417" s="262"/>
      <c r="C417" s="263"/>
      <c r="D417" s="252" t="s">
        <v>219</v>
      </c>
      <c r="E417" s="264" t="s">
        <v>98</v>
      </c>
      <c r="F417" s="265" t="s">
        <v>221</v>
      </c>
      <c r="G417" s="263"/>
      <c r="H417" s="266">
        <v>1486</v>
      </c>
      <c r="I417" s="267"/>
      <c r="J417" s="263"/>
      <c r="K417" s="263"/>
      <c r="L417" s="268"/>
      <c r="M417" s="269"/>
      <c r="N417" s="270"/>
      <c r="O417" s="270"/>
      <c r="P417" s="270"/>
      <c r="Q417" s="270"/>
      <c r="R417" s="270"/>
      <c r="S417" s="270"/>
      <c r="T417" s="27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2" t="s">
        <v>219</v>
      </c>
      <c r="AU417" s="272" t="s">
        <v>91</v>
      </c>
      <c r="AV417" s="14" t="s">
        <v>217</v>
      </c>
      <c r="AW417" s="14" t="s">
        <v>36</v>
      </c>
      <c r="AX417" s="14" t="s">
        <v>82</v>
      </c>
      <c r="AY417" s="272" t="s">
        <v>211</v>
      </c>
    </row>
    <row r="418" s="13" customFormat="1">
      <c r="A418" s="13"/>
      <c r="B418" s="250"/>
      <c r="C418" s="251"/>
      <c r="D418" s="252" t="s">
        <v>219</v>
      </c>
      <c r="E418" s="253" t="s">
        <v>1</v>
      </c>
      <c r="F418" s="254" t="s">
        <v>113</v>
      </c>
      <c r="G418" s="251"/>
      <c r="H418" s="255">
        <v>212.19999999999999</v>
      </c>
      <c r="I418" s="256"/>
      <c r="J418" s="251"/>
      <c r="K418" s="251"/>
      <c r="L418" s="257"/>
      <c r="M418" s="258"/>
      <c r="N418" s="259"/>
      <c r="O418" s="259"/>
      <c r="P418" s="259"/>
      <c r="Q418" s="259"/>
      <c r="R418" s="259"/>
      <c r="S418" s="259"/>
      <c r="T418" s="26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1" t="s">
        <v>219</v>
      </c>
      <c r="AU418" s="261" t="s">
        <v>91</v>
      </c>
      <c r="AV418" s="13" t="s">
        <v>91</v>
      </c>
      <c r="AW418" s="13" t="s">
        <v>36</v>
      </c>
      <c r="AX418" s="13" t="s">
        <v>82</v>
      </c>
      <c r="AY418" s="261" t="s">
        <v>211</v>
      </c>
    </row>
    <row r="419" s="13" customFormat="1">
      <c r="A419" s="13"/>
      <c r="B419" s="250"/>
      <c r="C419" s="251"/>
      <c r="D419" s="252" t="s">
        <v>219</v>
      </c>
      <c r="E419" s="253" t="s">
        <v>1</v>
      </c>
      <c r="F419" s="254" t="s">
        <v>98</v>
      </c>
      <c r="G419" s="251"/>
      <c r="H419" s="255">
        <v>1486</v>
      </c>
      <c r="I419" s="256"/>
      <c r="J419" s="251"/>
      <c r="K419" s="251"/>
      <c r="L419" s="257"/>
      <c r="M419" s="258"/>
      <c r="N419" s="259"/>
      <c r="O419" s="259"/>
      <c r="P419" s="259"/>
      <c r="Q419" s="259"/>
      <c r="R419" s="259"/>
      <c r="S419" s="259"/>
      <c r="T419" s="26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1" t="s">
        <v>219</v>
      </c>
      <c r="AU419" s="261" t="s">
        <v>91</v>
      </c>
      <c r="AV419" s="13" t="s">
        <v>91</v>
      </c>
      <c r="AW419" s="13" t="s">
        <v>36</v>
      </c>
      <c r="AX419" s="13" t="s">
        <v>82</v>
      </c>
      <c r="AY419" s="261" t="s">
        <v>211</v>
      </c>
    </row>
    <row r="420" s="14" customFormat="1">
      <c r="A420" s="14"/>
      <c r="B420" s="262"/>
      <c r="C420" s="263"/>
      <c r="D420" s="252" t="s">
        <v>219</v>
      </c>
      <c r="E420" s="264" t="s">
        <v>1</v>
      </c>
      <c r="F420" s="265" t="s">
        <v>221</v>
      </c>
      <c r="G420" s="263"/>
      <c r="H420" s="266">
        <v>1698.2000000000001</v>
      </c>
      <c r="I420" s="267"/>
      <c r="J420" s="263"/>
      <c r="K420" s="263"/>
      <c r="L420" s="268"/>
      <c r="M420" s="269"/>
      <c r="N420" s="270"/>
      <c r="O420" s="270"/>
      <c r="P420" s="270"/>
      <c r="Q420" s="270"/>
      <c r="R420" s="270"/>
      <c r="S420" s="270"/>
      <c r="T420" s="27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2" t="s">
        <v>219</v>
      </c>
      <c r="AU420" s="272" t="s">
        <v>91</v>
      </c>
      <c r="AV420" s="14" t="s">
        <v>217</v>
      </c>
      <c r="AW420" s="14" t="s">
        <v>36</v>
      </c>
      <c r="AX420" s="14" t="s">
        <v>14</v>
      </c>
      <c r="AY420" s="272" t="s">
        <v>211</v>
      </c>
    </row>
    <row r="421" s="2" customFormat="1" ht="36" customHeight="1">
      <c r="A421" s="38"/>
      <c r="B421" s="39"/>
      <c r="C421" s="237" t="s">
        <v>633</v>
      </c>
      <c r="D421" s="237" t="s">
        <v>213</v>
      </c>
      <c r="E421" s="238" t="s">
        <v>634</v>
      </c>
      <c r="F421" s="239" t="s">
        <v>635</v>
      </c>
      <c r="G421" s="240" t="s">
        <v>100</v>
      </c>
      <c r="H421" s="241">
        <v>424.39999999999998</v>
      </c>
      <c r="I421" s="242"/>
      <c r="J421" s="243">
        <f>ROUND(I421*H421,2)</f>
        <v>0</v>
      </c>
      <c r="K421" s="239" t="s">
        <v>1</v>
      </c>
      <c r="L421" s="44"/>
      <c r="M421" s="244" t="s">
        <v>1</v>
      </c>
      <c r="N421" s="245" t="s">
        <v>47</v>
      </c>
      <c r="O421" s="91"/>
      <c r="P421" s="246">
        <f>O421*H421</f>
        <v>0</v>
      </c>
      <c r="Q421" s="246">
        <v>1.0000000000000001E-05</v>
      </c>
      <c r="R421" s="246">
        <f>Q421*H421</f>
        <v>0.0042440000000000004</v>
      </c>
      <c r="S421" s="246">
        <v>0</v>
      </c>
      <c r="T421" s="24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8" t="s">
        <v>217</v>
      </c>
      <c r="AT421" s="248" t="s">
        <v>213</v>
      </c>
      <c r="AU421" s="248" t="s">
        <v>91</v>
      </c>
      <c r="AY421" s="17" t="s">
        <v>211</v>
      </c>
      <c r="BE421" s="249">
        <f>IF(N421="základní",J421,0)</f>
        <v>0</v>
      </c>
      <c r="BF421" s="249">
        <f>IF(N421="snížená",J421,0)</f>
        <v>0</v>
      </c>
      <c r="BG421" s="249">
        <f>IF(N421="zákl. přenesená",J421,0)</f>
        <v>0</v>
      </c>
      <c r="BH421" s="249">
        <f>IF(N421="sníž. přenesená",J421,0)</f>
        <v>0</v>
      </c>
      <c r="BI421" s="249">
        <f>IF(N421="nulová",J421,0)</f>
        <v>0</v>
      </c>
      <c r="BJ421" s="17" t="s">
        <v>14</v>
      </c>
      <c r="BK421" s="249">
        <f>ROUND(I421*H421,2)</f>
        <v>0</v>
      </c>
      <c r="BL421" s="17" t="s">
        <v>217</v>
      </c>
      <c r="BM421" s="248" t="s">
        <v>636</v>
      </c>
    </row>
    <row r="422" s="13" customFormat="1">
      <c r="A422" s="13"/>
      <c r="B422" s="250"/>
      <c r="C422" s="251"/>
      <c r="D422" s="252" t="s">
        <v>219</v>
      </c>
      <c r="E422" s="253" t="s">
        <v>1</v>
      </c>
      <c r="F422" s="254" t="s">
        <v>107</v>
      </c>
      <c r="G422" s="251"/>
      <c r="H422" s="255">
        <v>424.39999999999998</v>
      </c>
      <c r="I422" s="256"/>
      <c r="J422" s="251"/>
      <c r="K422" s="251"/>
      <c r="L422" s="257"/>
      <c r="M422" s="258"/>
      <c r="N422" s="259"/>
      <c r="O422" s="259"/>
      <c r="P422" s="259"/>
      <c r="Q422" s="259"/>
      <c r="R422" s="259"/>
      <c r="S422" s="259"/>
      <c r="T422" s="26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1" t="s">
        <v>219</v>
      </c>
      <c r="AU422" s="261" t="s">
        <v>91</v>
      </c>
      <c r="AV422" s="13" t="s">
        <v>91</v>
      </c>
      <c r="AW422" s="13" t="s">
        <v>36</v>
      </c>
      <c r="AX422" s="13" t="s">
        <v>82</v>
      </c>
      <c r="AY422" s="261" t="s">
        <v>211</v>
      </c>
    </row>
    <row r="423" s="14" customFormat="1">
      <c r="A423" s="14"/>
      <c r="B423" s="262"/>
      <c r="C423" s="263"/>
      <c r="D423" s="252" t="s">
        <v>219</v>
      </c>
      <c r="E423" s="264" t="s">
        <v>1</v>
      </c>
      <c r="F423" s="265" t="s">
        <v>221</v>
      </c>
      <c r="G423" s="263"/>
      <c r="H423" s="266">
        <v>424.39999999999998</v>
      </c>
      <c r="I423" s="267"/>
      <c r="J423" s="263"/>
      <c r="K423" s="263"/>
      <c r="L423" s="268"/>
      <c r="M423" s="269"/>
      <c r="N423" s="270"/>
      <c r="O423" s="270"/>
      <c r="P423" s="270"/>
      <c r="Q423" s="270"/>
      <c r="R423" s="270"/>
      <c r="S423" s="270"/>
      <c r="T423" s="27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2" t="s">
        <v>219</v>
      </c>
      <c r="AU423" s="272" t="s">
        <v>91</v>
      </c>
      <c r="AV423" s="14" t="s">
        <v>217</v>
      </c>
      <c r="AW423" s="14" t="s">
        <v>36</v>
      </c>
      <c r="AX423" s="14" t="s">
        <v>14</v>
      </c>
      <c r="AY423" s="272" t="s">
        <v>211</v>
      </c>
    </row>
    <row r="424" s="2" customFormat="1" ht="48" customHeight="1">
      <c r="A424" s="38"/>
      <c r="B424" s="39"/>
      <c r="C424" s="237" t="s">
        <v>637</v>
      </c>
      <c r="D424" s="237" t="s">
        <v>213</v>
      </c>
      <c r="E424" s="238" t="s">
        <v>638</v>
      </c>
      <c r="F424" s="239" t="s">
        <v>639</v>
      </c>
      <c r="G424" s="240" t="s">
        <v>100</v>
      </c>
      <c r="H424" s="241">
        <v>1698.2000000000001</v>
      </c>
      <c r="I424" s="242"/>
      <c r="J424" s="243">
        <f>ROUND(I424*H424,2)</f>
        <v>0</v>
      </c>
      <c r="K424" s="239" t="s">
        <v>216</v>
      </c>
      <c r="L424" s="44"/>
      <c r="M424" s="244" t="s">
        <v>1</v>
      </c>
      <c r="N424" s="245" t="s">
        <v>47</v>
      </c>
      <c r="O424" s="91"/>
      <c r="P424" s="246">
        <f>O424*H424</f>
        <v>0</v>
      </c>
      <c r="Q424" s="246">
        <v>0.00027999999999999998</v>
      </c>
      <c r="R424" s="246">
        <f>Q424*H424</f>
        <v>0.47549599999999997</v>
      </c>
      <c r="S424" s="246">
        <v>0</v>
      </c>
      <c r="T424" s="247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8" t="s">
        <v>217</v>
      </c>
      <c r="AT424" s="248" t="s">
        <v>213</v>
      </c>
      <c r="AU424" s="248" t="s">
        <v>91</v>
      </c>
      <c r="AY424" s="17" t="s">
        <v>211</v>
      </c>
      <c r="BE424" s="249">
        <f>IF(N424="základní",J424,0)</f>
        <v>0</v>
      </c>
      <c r="BF424" s="249">
        <f>IF(N424="snížená",J424,0)</f>
        <v>0</v>
      </c>
      <c r="BG424" s="249">
        <f>IF(N424="zákl. přenesená",J424,0)</f>
        <v>0</v>
      </c>
      <c r="BH424" s="249">
        <f>IF(N424="sníž. přenesená",J424,0)</f>
        <v>0</v>
      </c>
      <c r="BI424" s="249">
        <f>IF(N424="nulová",J424,0)</f>
        <v>0</v>
      </c>
      <c r="BJ424" s="17" t="s">
        <v>14</v>
      </c>
      <c r="BK424" s="249">
        <f>ROUND(I424*H424,2)</f>
        <v>0</v>
      </c>
      <c r="BL424" s="17" t="s">
        <v>217</v>
      </c>
      <c r="BM424" s="248" t="s">
        <v>640</v>
      </c>
    </row>
    <row r="425" s="13" customFormat="1">
      <c r="A425" s="13"/>
      <c r="B425" s="250"/>
      <c r="C425" s="251"/>
      <c r="D425" s="252" t="s">
        <v>219</v>
      </c>
      <c r="E425" s="253" t="s">
        <v>1</v>
      </c>
      <c r="F425" s="254" t="s">
        <v>113</v>
      </c>
      <c r="G425" s="251"/>
      <c r="H425" s="255">
        <v>212.19999999999999</v>
      </c>
      <c r="I425" s="256"/>
      <c r="J425" s="251"/>
      <c r="K425" s="251"/>
      <c r="L425" s="257"/>
      <c r="M425" s="258"/>
      <c r="N425" s="259"/>
      <c r="O425" s="259"/>
      <c r="P425" s="259"/>
      <c r="Q425" s="259"/>
      <c r="R425" s="259"/>
      <c r="S425" s="259"/>
      <c r="T425" s="26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1" t="s">
        <v>219</v>
      </c>
      <c r="AU425" s="261" t="s">
        <v>91</v>
      </c>
      <c r="AV425" s="13" t="s">
        <v>91</v>
      </c>
      <c r="AW425" s="13" t="s">
        <v>36</v>
      </c>
      <c r="AX425" s="13" t="s">
        <v>82</v>
      </c>
      <c r="AY425" s="261" t="s">
        <v>211</v>
      </c>
    </row>
    <row r="426" s="13" customFormat="1">
      <c r="A426" s="13"/>
      <c r="B426" s="250"/>
      <c r="C426" s="251"/>
      <c r="D426" s="252" t="s">
        <v>219</v>
      </c>
      <c r="E426" s="253" t="s">
        <v>1</v>
      </c>
      <c r="F426" s="254" t="s">
        <v>98</v>
      </c>
      <c r="G426" s="251"/>
      <c r="H426" s="255">
        <v>1486</v>
      </c>
      <c r="I426" s="256"/>
      <c r="J426" s="251"/>
      <c r="K426" s="251"/>
      <c r="L426" s="257"/>
      <c r="M426" s="258"/>
      <c r="N426" s="259"/>
      <c r="O426" s="259"/>
      <c r="P426" s="259"/>
      <c r="Q426" s="259"/>
      <c r="R426" s="259"/>
      <c r="S426" s="259"/>
      <c r="T426" s="26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1" t="s">
        <v>219</v>
      </c>
      <c r="AU426" s="261" t="s">
        <v>91</v>
      </c>
      <c r="AV426" s="13" t="s">
        <v>91</v>
      </c>
      <c r="AW426" s="13" t="s">
        <v>36</v>
      </c>
      <c r="AX426" s="13" t="s">
        <v>82</v>
      </c>
      <c r="AY426" s="261" t="s">
        <v>211</v>
      </c>
    </row>
    <row r="427" s="14" customFormat="1">
      <c r="A427" s="14"/>
      <c r="B427" s="262"/>
      <c r="C427" s="263"/>
      <c r="D427" s="252" t="s">
        <v>219</v>
      </c>
      <c r="E427" s="264" t="s">
        <v>1</v>
      </c>
      <c r="F427" s="265" t="s">
        <v>221</v>
      </c>
      <c r="G427" s="263"/>
      <c r="H427" s="266">
        <v>1698.2000000000001</v>
      </c>
      <c r="I427" s="267"/>
      <c r="J427" s="263"/>
      <c r="K427" s="263"/>
      <c r="L427" s="268"/>
      <c r="M427" s="269"/>
      <c r="N427" s="270"/>
      <c r="O427" s="270"/>
      <c r="P427" s="270"/>
      <c r="Q427" s="270"/>
      <c r="R427" s="270"/>
      <c r="S427" s="270"/>
      <c r="T427" s="27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2" t="s">
        <v>219</v>
      </c>
      <c r="AU427" s="272" t="s">
        <v>91</v>
      </c>
      <c r="AV427" s="14" t="s">
        <v>217</v>
      </c>
      <c r="AW427" s="14" t="s">
        <v>36</v>
      </c>
      <c r="AX427" s="14" t="s">
        <v>14</v>
      </c>
      <c r="AY427" s="272" t="s">
        <v>211</v>
      </c>
    </row>
    <row r="428" s="2" customFormat="1" ht="48" customHeight="1">
      <c r="A428" s="38"/>
      <c r="B428" s="39"/>
      <c r="C428" s="237" t="s">
        <v>641</v>
      </c>
      <c r="D428" s="237" t="s">
        <v>213</v>
      </c>
      <c r="E428" s="238" t="s">
        <v>642</v>
      </c>
      <c r="F428" s="239" t="s">
        <v>643</v>
      </c>
      <c r="G428" s="240" t="s">
        <v>100</v>
      </c>
      <c r="H428" s="241">
        <v>424.39999999999998</v>
      </c>
      <c r="I428" s="242"/>
      <c r="J428" s="243">
        <f>ROUND(I428*H428,2)</f>
        <v>0</v>
      </c>
      <c r="K428" s="239" t="s">
        <v>1</v>
      </c>
      <c r="L428" s="44"/>
      <c r="M428" s="244" t="s">
        <v>1</v>
      </c>
      <c r="N428" s="245" t="s">
        <v>47</v>
      </c>
      <c r="O428" s="91"/>
      <c r="P428" s="246">
        <f>O428*H428</f>
        <v>0</v>
      </c>
      <c r="Q428" s="246">
        <v>0.00088000000000000003</v>
      </c>
      <c r="R428" s="246">
        <f>Q428*H428</f>
        <v>0.37347199999999997</v>
      </c>
      <c r="S428" s="246">
        <v>0</v>
      </c>
      <c r="T428" s="247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8" t="s">
        <v>217</v>
      </c>
      <c r="AT428" s="248" t="s">
        <v>213</v>
      </c>
      <c r="AU428" s="248" t="s">
        <v>91</v>
      </c>
      <c r="AY428" s="17" t="s">
        <v>211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17" t="s">
        <v>14</v>
      </c>
      <c r="BK428" s="249">
        <f>ROUND(I428*H428,2)</f>
        <v>0</v>
      </c>
      <c r="BL428" s="17" t="s">
        <v>217</v>
      </c>
      <c r="BM428" s="248" t="s">
        <v>644</v>
      </c>
    </row>
    <row r="429" s="2" customFormat="1">
      <c r="A429" s="38"/>
      <c r="B429" s="39"/>
      <c r="C429" s="40"/>
      <c r="D429" s="252" t="s">
        <v>282</v>
      </c>
      <c r="E429" s="40"/>
      <c r="F429" s="273" t="s">
        <v>283</v>
      </c>
      <c r="G429" s="40"/>
      <c r="H429" s="40"/>
      <c r="I429" s="145"/>
      <c r="J429" s="40"/>
      <c r="K429" s="40"/>
      <c r="L429" s="44"/>
      <c r="M429" s="274"/>
      <c r="N429" s="275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282</v>
      </c>
      <c r="AU429" s="17" t="s">
        <v>91</v>
      </c>
    </row>
    <row r="430" s="13" customFormat="1">
      <c r="A430" s="13"/>
      <c r="B430" s="250"/>
      <c r="C430" s="251"/>
      <c r="D430" s="252" t="s">
        <v>219</v>
      </c>
      <c r="E430" s="253" t="s">
        <v>1</v>
      </c>
      <c r="F430" s="254" t="s">
        <v>107</v>
      </c>
      <c r="G430" s="251"/>
      <c r="H430" s="255">
        <v>424.39999999999998</v>
      </c>
      <c r="I430" s="256"/>
      <c r="J430" s="251"/>
      <c r="K430" s="251"/>
      <c r="L430" s="257"/>
      <c r="M430" s="258"/>
      <c r="N430" s="259"/>
      <c r="O430" s="259"/>
      <c r="P430" s="259"/>
      <c r="Q430" s="259"/>
      <c r="R430" s="259"/>
      <c r="S430" s="259"/>
      <c r="T430" s="26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1" t="s">
        <v>219</v>
      </c>
      <c r="AU430" s="261" t="s">
        <v>91</v>
      </c>
      <c r="AV430" s="13" t="s">
        <v>91</v>
      </c>
      <c r="AW430" s="13" t="s">
        <v>36</v>
      </c>
      <c r="AX430" s="13" t="s">
        <v>82</v>
      </c>
      <c r="AY430" s="261" t="s">
        <v>211</v>
      </c>
    </row>
    <row r="431" s="14" customFormat="1">
      <c r="A431" s="14"/>
      <c r="B431" s="262"/>
      <c r="C431" s="263"/>
      <c r="D431" s="252" t="s">
        <v>219</v>
      </c>
      <c r="E431" s="264" t="s">
        <v>1</v>
      </c>
      <c r="F431" s="265" t="s">
        <v>221</v>
      </c>
      <c r="G431" s="263"/>
      <c r="H431" s="266">
        <v>424.39999999999998</v>
      </c>
      <c r="I431" s="267"/>
      <c r="J431" s="263"/>
      <c r="K431" s="263"/>
      <c r="L431" s="268"/>
      <c r="M431" s="269"/>
      <c r="N431" s="270"/>
      <c r="O431" s="270"/>
      <c r="P431" s="270"/>
      <c r="Q431" s="270"/>
      <c r="R431" s="270"/>
      <c r="S431" s="270"/>
      <c r="T431" s="27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2" t="s">
        <v>219</v>
      </c>
      <c r="AU431" s="272" t="s">
        <v>91</v>
      </c>
      <c r="AV431" s="14" t="s">
        <v>217</v>
      </c>
      <c r="AW431" s="14" t="s">
        <v>36</v>
      </c>
      <c r="AX431" s="14" t="s">
        <v>14</v>
      </c>
      <c r="AY431" s="272" t="s">
        <v>211</v>
      </c>
    </row>
    <row r="432" s="2" customFormat="1" ht="36" customHeight="1">
      <c r="A432" s="38"/>
      <c r="B432" s="39"/>
      <c r="C432" s="237" t="s">
        <v>645</v>
      </c>
      <c r="D432" s="237" t="s">
        <v>213</v>
      </c>
      <c r="E432" s="238" t="s">
        <v>646</v>
      </c>
      <c r="F432" s="239" t="s">
        <v>647</v>
      </c>
      <c r="G432" s="240" t="s">
        <v>104</v>
      </c>
      <c r="H432" s="241">
        <v>3608.5999999999999</v>
      </c>
      <c r="I432" s="242"/>
      <c r="J432" s="243">
        <f>ROUND(I432*H432,2)</f>
        <v>0</v>
      </c>
      <c r="K432" s="239" t="s">
        <v>216</v>
      </c>
      <c r="L432" s="44"/>
      <c r="M432" s="244" t="s">
        <v>1</v>
      </c>
      <c r="N432" s="245" t="s">
        <v>47</v>
      </c>
      <c r="O432" s="91"/>
      <c r="P432" s="246">
        <f>O432*H432</f>
        <v>0</v>
      </c>
      <c r="Q432" s="246">
        <v>0.0018699999999999999</v>
      </c>
      <c r="R432" s="246">
        <f>Q432*H432</f>
        <v>6.7480819999999992</v>
      </c>
      <c r="S432" s="246">
        <v>0</v>
      </c>
      <c r="T432" s="247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8" t="s">
        <v>217</v>
      </c>
      <c r="AT432" s="248" t="s">
        <v>213</v>
      </c>
      <c r="AU432" s="248" t="s">
        <v>91</v>
      </c>
      <c r="AY432" s="17" t="s">
        <v>211</v>
      </c>
      <c r="BE432" s="249">
        <f>IF(N432="základní",J432,0)</f>
        <v>0</v>
      </c>
      <c r="BF432" s="249">
        <f>IF(N432="snížená",J432,0)</f>
        <v>0</v>
      </c>
      <c r="BG432" s="249">
        <f>IF(N432="zákl. přenesená",J432,0)</f>
        <v>0</v>
      </c>
      <c r="BH432" s="249">
        <f>IF(N432="sníž. přenesená",J432,0)</f>
        <v>0</v>
      </c>
      <c r="BI432" s="249">
        <f>IF(N432="nulová",J432,0)</f>
        <v>0</v>
      </c>
      <c r="BJ432" s="17" t="s">
        <v>14</v>
      </c>
      <c r="BK432" s="249">
        <f>ROUND(I432*H432,2)</f>
        <v>0</v>
      </c>
      <c r="BL432" s="17" t="s">
        <v>217</v>
      </c>
      <c r="BM432" s="248" t="s">
        <v>648</v>
      </c>
    </row>
    <row r="433" s="13" customFormat="1">
      <c r="A433" s="13"/>
      <c r="B433" s="250"/>
      <c r="C433" s="251"/>
      <c r="D433" s="252" t="s">
        <v>219</v>
      </c>
      <c r="E433" s="253" t="s">
        <v>1</v>
      </c>
      <c r="F433" s="254" t="s">
        <v>364</v>
      </c>
      <c r="G433" s="251"/>
      <c r="H433" s="255">
        <v>636.60000000000002</v>
      </c>
      <c r="I433" s="256"/>
      <c r="J433" s="251"/>
      <c r="K433" s="251"/>
      <c r="L433" s="257"/>
      <c r="M433" s="258"/>
      <c r="N433" s="259"/>
      <c r="O433" s="259"/>
      <c r="P433" s="259"/>
      <c r="Q433" s="259"/>
      <c r="R433" s="259"/>
      <c r="S433" s="259"/>
      <c r="T433" s="26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1" t="s">
        <v>219</v>
      </c>
      <c r="AU433" s="261" t="s">
        <v>91</v>
      </c>
      <c r="AV433" s="13" t="s">
        <v>91</v>
      </c>
      <c r="AW433" s="13" t="s">
        <v>36</v>
      </c>
      <c r="AX433" s="13" t="s">
        <v>82</v>
      </c>
      <c r="AY433" s="261" t="s">
        <v>211</v>
      </c>
    </row>
    <row r="434" s="13" customFormat="1">
      <c r="A434" s="13"/>
      <c r="B434" s="250"/>
      <c r="C434" s="251"/>
      <c r="D434" s="252" t="s">
        <v>219</v>
      </c>
      <c r="E434" s="253" t="s">
        <v>1</v>
      </c>
      <c r="F434" s="254" t="s">
        <v>351</v>
      </c>
      <c r="G434" s="251"/>
      <c r="H434" s="255">
        <v>2972</v>
      </c>
      <c r="I434" s="256"/>
      <c r="J434" s="251"/>
      <c r="K434" s="251"/>
      <c r="L434" s="257"/>
      <c r="M434" s="258"/>
      <c r="N434" s="259"/>
      <c r="O434" s="259"/>
      <c r="P434" s="259"/>
      <c r="Q434" s="259"/>
      <c r="R434" s="259"/>
      <c r="S434" s="259"/>
      <c r="T434" s="26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1" t="s">
        <v>219</v>
      </c>
      <c r="AU434" s="261" t="s">
        <v>91</v>
      </c>
      <c r="AV434" s="13" t="s">
        <v>91</v>
      </c>
      <c r="AW434" s="13" t="s">
        <v>36</v>
      </c>
      <c r="AX434" s="13" t="s">
        <v>82</v>
      </c>
      <c r="AY434" s="261" t="s">
        <v>211</v>
      </c>
    </row>
    <row r="435" s="14" customFormat="1">
      <c r="A435" s="14"/>
      <c r="B435" s="262"/>
      <c r="C435" s="263"/>
      <c r="D435" s="252" t="s">
        <v>219</v>
      </c>
      <c r="E435" s="264" t="s">
        <v>1</v>
      </c>
      <c r="F435" s="265" t="s">
        <v>221</v>
      </c>
      <c r="G435" s="263"/>
      <c r="H435" s="266">
        <v>3608.5999999999999</v>
      </c>
      <c r="I435" s="267"/>
      <c r="J435" s="263"/>
      <c r="K435" s="263"/>
      <c r="L435" s="268"/>
      <c r="M435" s="269"/>
      <c r="N435" s="270"/>
      <c r="O435" s="270"/>
      <c r="P435" s="270"/>
      <c r="Q435" s="270"/>
      <c r="R435" s="270"/>
      <c r="S435" s="270"/>
      <c r="T435" s="27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2" t="s">
        <v>219</v>
      </c>
      <c r="AU435" s="272" t="s">
        <v>91</v>
      </c>
      <c r="AV435" s="14" t="s">
        <v>217</v>
      </c>
      <c r="AW435" s="14" t="s">
        <v>36</v>
      </c>
      <c r="AX435" s="14" t="s">
        <v>14</v>
      </c>
      <c r="AY435" s="272" t="s">
        <v>211</v>
      </c>
    </row>
    <row r="436" s="2" customFormat="1" ht="36" customHeight="1">
      <c r="A436" s="38"/>
      <c r="B436" s="39"/>
      <c r="C436" s="237" t="s">
        <v>649</v>
      </c>
      <c r="D436" s="237" t="s">
        <v>213</v>
      </c>
      <c r="E436" s="238" t="s">
        <v>650</v>
      </c>
      <c r="F436" s="239" t="s">
        <v>651</v>
      </c>
      <c r="G436" s="240" t="s">
        <v>100</v>
      </c>
      <c r="H436" s="241">
        <v>1486</v>
      </c>
      <c r="I436" s="242"/>
      <c r="J436" s="243">
        <f>ROUND(I436*H436,2)</f>
        <v>0</v>
      </c>
      <c r="K436" s="239" t="s">
        <v>216</v>
      </c>
      <c r="L436" s="44"/>
      <c r="M436" s="244" t="s">
        <v>1</v>
      </c>
      <c r="N436" s="245" t="s">
        <v>47</v>
      </c>
      <c r="O436" s="91"/>
      <c r="P436" s="246">
        <f>O436*H436</f>
        <v>0</v>
      </c>
      <c r="Q436" s="246">
        <v>0</v>
      </c>
      <c r="R436" s="246">
        <f>Q436*H436</f>
        <v>0</v>
      </c>
      <c r="S436" s="246">
        <v>0</v>
      </c>
      <c r="T436" s="247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48" t="s">
        <v>217</v>
      </c>
      <c r="AT436" s="248" t="s">
        <v>213</v>
      </c>
      <c r="AU436" s="248" t="s">
        <v>91</v>
      </c>
      <c r="AY436" s="17" t="s">
        <v>211</v>
      </c>
      <c r="BE436" s="249">
        <f>IF(N436="základní",J436,0)</f>
        <v>0</v>
      </c>
      <c r="BF436" s="249">
        <f>IF(N436="snížená",J436,0)</f>
        <v>0</v>
      </c>
      <c r="BG436" s="249">
        <f>IF(N436="zákl. přenesená",J436,0)</f>
        <v>0</v>
      </c>
      <c r="BH436" s="249">
        <f>IF(N436="sníž. přenesená",J436,0)</f>
        <v>0</v>
      </c>
      <c r="BI436" s="249">
        <f>IF(N436="nulová",J436,0)</f>
        <v>0</v>
      </c>
      <c r="BJ436" s="17" t="s">
        <v>14</v>
      </c>
      <c r="BK436" s="249">
        <f>ROUND(I436*H436,2)</f>
        <v>0</v>
      </c>
      <c r="BL436" s="17" t="s">
        <v>217</v>
      </c>
      <c r="BM436" s="248" t="s">
        <v>652</v>
      </c>
    </row>
    <row r="437" s="13" customFormat="1">
      <c r="A437" s="13"/>
      <c r="B437" s="250"/>
      <c r="C437" s="251"/>
      <c r="D437" s="252" t="s">
        <v>219</v>
      </c>
      <c r="E437" s="253" t="s">
        <v>1</v>
      </c>
      <c r="F437" s="254" t="s">
        <v>98</v>
      </c>
      <c r="G437" s="251"/>
      <c r="H437" s="255">
        <v>1486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1" t="s">
        <v>219</v>
      </c>
      <c r="AU437" s="261" t="s">
        <v>91</v>
      </c>
      <c r="AV437" s="13" t="s">
        <v>91</v>
      </c>
      <c r="AW437" s="13" t="s">
        <v>36</v>
      </c>
      <c r="AX437" s="13" t="s">
        <v>82</v>
      </c>
      <c r="AY437" s="261" t="s">
        <v>211</v>
      </c>
    </row>
    <row r="438" s="14" customFormat="1">
      <c r="A438" s="14"/>
      <c r="B438" s="262"/>
      <c r="C438" s="263"/>
      <c r="D438" s="252" t="s">
        <v>219</v>
      </c>
      <c r="E438" s="264" t="s">
        <v>1</v>
      </c>
      <c r="F438" s="265" t="s">
        <v>221</v>
      </c>
      <c r="G438" s="263"/>
      <c r="H438" s="266">
        <v>1486</v>
      </c>
      <c r="I438" s="267"/>
      <c r="J438" s="263"/>
      <c r="K438" s="263"/>
      <c r="L438" s="268"/>
      <c r="M438" s="269"/>
      <c r="N438" s="270"/>
      <c r="O438" s="270"/>
      <c r="P438" s="270"/>
      <c r="Q438" s="270"/>
      <c r="R438" s="270"/>
      <c r="S438" s="270"/>
      <c r="T438" s="27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2" t="s">
        <v>219</v>
      </c>
      <c r="AU438" s="272" t="s">
        <v>91</v>
      </c>
      <c r="AV438" s="14" t="s">
        <v>217</v>
      </c>
      <c r="AW438" s="14" t="s">
        <v>36</v>
      </c>
      <c r="AX438" s="14" t="s">
        <v>14</v>
      </c>
      <c r="AY438" s="272" t="s">
        <v>211</v>
      </c>
    </row>
    <row r="439" s="2" customFormat="1" ht="36" customHeight="1">
      <c r="A439" s="38"/>
      <c r="B439" s="39"/>
      <c r="C439" s="237" t="s">
        <v>653</v>
      </c>
      <c r="D439" s="237" t="s">
        <v>213</v>
      </c>
      <c r="E439" s="238" t="s">
        <v>654</v>
      </c>
      <c r="F439" s="239" t="s">
        <v>655</v>
      </c>
      <c r="G439" s="240" t="s">
        <v>100</v>
      </c>
      <c r="H439" s="241">
        <v>1510</v>
      </c>
      <c r="I439" s="242"/>
      <c r="J439" s="243">
        <f>ROUND(I439*H439,2)</f>
        <v>0</v>
      </c>
      <c r="K439" s="239" t="s">
        <v>216</v>
      </c>
      <c r="L439" s="44"/>
      <c r="M439" s="244" t="s">
        <v>1</v>
      </c>
      <c r="N439" s="245" t="s">
        <v>47</v>
      </c>
      <c r="O439" s="91"/>
      <c r="P439" s="246">
        <f>O439*H439</f>
        <v>0</v>
      </c>
      <c r="Q439" s="246">
        <v>0</v>
      </c>
      <c r="R439" s="246">
        <f>Q439*H439</f>
        <v>0</v>
      </c>
      <c r="S439" s="246">
        <v>0</v>
      </c>
      <c r="T439" s="247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48" t="s">
        <v>217</v>
      </c>
      <c r="AT439" s="248" t="s">
        <v>213</v>
      </c>
      <c r="AU439" s="248" t="s">
        <v>91</v>
      </c>
      <c r="AY439" s="17" t="s">
        <v>211</v>
      </c>
      <c r="BE439" s="249">
        <f>IF(N439="základní",J439,0)</f>
        <v>0</v>
      </c>
      <c r="BF439" s="249">
        <f>IF(N439="snížená",J439,0)</f>
        <v>0</v>
      </c>
      <c r="BG439" s="249">
        <f>IF(N439="zákl. přenesená",J439,0)</f>
        <v>0</v>
      </c>
      <c r="BH439" s="249">
        <f>IF(N439="sníž. přenesená",J439,0)</f>
        <v>0</v>
      </c>
      <c r="BI439" s="249">
        <f>IF(N439="nulová",J439,0)</f>
        <v>0</v>
      </c>
      <c r="BJ439" s="17" t="s">
        <v>14</v>
      </c>
      <c r="BK439" s="249">
        <f>ROUND(I439*H439,2)</f>
        <v>0</v>
      </c>
      <c r="BL439" s="17" t="s">
        <v>217</v>
      </c>
      <c r="BM439" s="248" t="s">
        <v>656</v>
      </c>
    </row>
    <row r="440" s="13" customFormat="1">
      <c r="A440" s="13"/>
      <c r="B440" s="250"/>
      <c r="C440" s="251"/>
      <c r="D440" s="252" t="s">
        <v>219</v>
      </c>
      <c r="E440" s="253" t="s">
        <v>1</v>
      </c>
      <c r="F440" s="254" t="s">
        <v>135</v>
      </c>
      <c r="G440" s="251"/>
      <c r="H440" s="255">
        <v>1510</v>
      </c>
      <c r="I440" s="256"/>
      <c r="J440" s="251"/>
      <c r="K440" s="251"/>
      <c r="L440" s="257"/>
      <c r="M440" s="258"/>
      <c r="N440" s="259"/>
      <c r="O440" s="259"/>
      <c r="P440" s="259"/>
      <c r="Q440" s="259"/>
      <c r="R440" s="259"/>
      <c r="S440" s="259"/>
      <c r="T440" s="26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1" t="s">
        <v>219</v>
      </c>
      <c r="AU440" s="261" t="s">
        <v>91</v>
      </c>
      <c r="AV440" s="13" t="s">
        <v>91</v>
      </c>
      <c r="AW440" s="13" t="s">
        <v>36</v>
      </c>
      <c r="AX440" s="13" t="s">
        <v>82</v>
      </c>
      <c r="AY440" s="261" t="s">
        <v>211</v>
      </c>
    </row>
    <row r="441" s="14" customFormat="1">
      <c r="A441" s="14"/>
      <c r="B441" s="262"/>
      <c r="C441" s="263"/>
      <c r="D441" s="252" t="s">
        <v>219</v>
      </c>
      <c r="E441" s="264" t="s">
        <v>1</v>
      </c>
      <c r="F441" s="265" t="s">
        <v>221</v>
      </c>
      <c r="G441" s="263"/>
      <c r="H441" s="266">
        <v>1510</v>
      </c>
      <c r="I441" s="267"/>
      <c r="J441" s="263"/>
      <c r="K441" s="263"/>
      <c r="L441" s="268"/>
      <c r="M441" s="269"/>
      <c r="N441" s="270"/>
      <c r="O441" s="270"/>
      <c r="P441" s="270"/>
      <c r="Q441" s="270"/>
      <c r="R441" s="270"/>
      <c r="S441" s="270"/>
      <c r="T441" s="27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2" t="s">
        <v>219</v>
      </c>
      <c r="AU441" s="272" t="s">
        <v>91</v>
      </c>
      <c r="AV441" s="14" t="s">
        <v>217</v>
      </c>
      <c r="AW441" s="14" t="s">
        <v>36</v>
      </c>
      <c r="AX441" s="14" t="s">
        <v>14</v>
      </c>
      <c r="AY441" s="272" t="s">
        <v>211</v>
      </c>
    </row>
    <row r="442" s="2" customFormat="1" ht="60" customHeight="1">
      <c r="A442" s="38"/>
      <c r="B442" s="39"/>
      <c r="C442" s="237" t="s">
        <v>657</v>
      </c>
      <c r="D442" s="237" t="s">
        <v>213</v>
      </c>
      <c r="E442" s="238" t="s">
        <v>658</v>
      </c>
      <c r="F442" s="239" t="s">
        <v>659</v>
      </c>
      <c r="G442" s="240" t="s">
        <v>100</v>
      </c>
      <c r="H442" s="241">
        <v>1510</v>
      </c>
      <c r="I442" s="242"/>
      <c r="J442" s="243">
        <f>ROUND(I442*H442,2)</f>
        <v>0</v>
      </c>
      <c r="K442" s="239" t="s">
        <v>216</v>
      </c>
      <c r="L442" s="44"/>
      <c r="M442" s="244" t="s">
        <v>1</v>
      </c>
      <c r="N442" s="245" t="s">
        <v>47</v>
      </c>
      <c r="O442" s="91"/>
      <c r="P442" s="246">
        <f>O442*H442</f>
        <v>0</v>
      </c>
      <c r="Q442" s="246">
        <v>0.00060999999999999997</v>
      </c>
      <c r="R442" s="246">
        <f>Q442*H442</f>
        <v>0.92109999999999992</v>
      </c>
      <c r="S442" s="246">
        <v>0</v>
      </c>
      <c r="T442" s="247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48" t="s">
        <v>217</v>
      </c>
      <c r="AT442" s="248" t="s">
        <v>213</v>
      </c>
      <c r="AU442" s="248" t="s">
        <v>91</v>
      </c>
      <c r="AY442" s="17" t="s">
        <v>211</v>
      </c>
      <c r="BE442" s="249">
        <f>IF(N442="základní",J442,0)</f>
        <v>0</v>
      </c>
      <c r="BF442" s="249">
        <f>IF(N442="snížená",J442,0)</f>
        <v>0</v>
      </c>
      <c r="BG442" s="249">
        <f>IF(N442="zákl. přenesená",J442,0)</f>
        <v>0</v>
      </c>
      <c r="BH442" s="249">
        <f>IF(N442="sníž. přenesená",J442,0)</f>
        <v>0</v>
      </c>
      <c r="BI442" s="249">
        <f>IF(N442="nulová",J442,0)</f>
        <v>0</v>
      </c>
      <c r="BJ442" s="17" t="s">
        <v>14</v>
      </c>
      <c r="BK442" s="249">
        <f>ROUND(I442*H442,2)</f>
        <v>0</v>
      </c>
      <c r="BL442" s="17" t="s">
        <v>217</v>
      </c>
      <c r="BM442" s="248" t="s">
        <v>660</v>
      </c>
    </row>
    <row r="443" s="13" customFormat="1">
      <c r="A443" s="13"/>
      <c r="B443" s="250"/>
      <c r="C443" s="251"/>
      <c r="D443" s="252" t="s">
        <v>219</v>
      </c>
      <c r="E443" s="253" t="s">
        <v>1</v>
      </c>
      <c r="F443" s="254" t="s">
        <v>135</v>
      </c>
      <c r="G443" s="251"/>
      <c r="H443" s="255">
        <v>1510</v>
      </c>
      <c r="I443" s="256"/>
      <c r="J443" s="251"/>
      <c r="K443" s="251"/>
      <c r="L443" s="257"/>
      <c r="M443" s="258"/>
      <c r="N443" s="259"/>
      <c r="O443" s="259"/>
      <c r="P443" s="259"/>
      <c r="Q443" s="259"/>
      <c r="R443" s="259"/>
      <c r="S443" s="259"/>
      <c r="T443" s="26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1" t="s">
        <v>219</v>
      </c>
      <c r="AU443" s="261" t="s">
        <v>91</v>
      </c>
      <c r="AV443" s="13" t="s">
        <v>91</v>
      </c>
      <c r="AW443" s="13" t="s">
        <v>36</v>
      </c>
      <c r="AX443" s="13" t="s">
        <v>82</v>
      </c>
      <c r="AY443" s="261" t="s">
        <v>211</v>
      </c>
    </row>
    <row r="444" s="14" customFormat="1">
      <c r="A444" s="14"/>
      <c r="B444" s="262"/>
      <c r="C444" s="263"/>
      <c r="D444" s="252" t="s">
        <v>219</v>
      </c>
      <c r="E444" s="264" t="s">
        <v>1</v>
      </c>
      <c r="F444" s="265" t="s">
        <v>221</v>
      </c>
      <c r="G444" s="263"/>
      <c r="H444" s="266">
        <v>1510</v>
      </c>
      <c r="I444" s="267"/>
      <c r="J444" s="263"/>
      <c r="K444" s="263"/>
      <c r="L444" s="268"/>
      <c r="M444" s="269"/>
      <c r="N444" s="270"/>
      <c r="O444" s="270"/>
      <c r="P444" s="270"/>
      <c r="Q444" s="270"/>
      <c r="R444" s="270"/>
      <c r="S444" s="270"/>
      <c r="T444" s="27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2" t="s">
        <v>219</v>
      </c>
      <c r="AU444" s="272" t="s">
        <v>91</v>
      </c>
      <c r="AV444" s="14" t="s">
        <v>217</v>
      </c>
      <c r="AW444" s="14" t="s">
        <v>36</v>
      </c>
      <c r="AX444" s="14" t="s">
        <v>14</v>
      </c>
      <c r="AY444" s="272" t="s">
        <v>211</v>
      </c>
    </row>
    <row r="445" s="2" customFormat="1" ht="16.5" customHeight="1">
      <c r="A445" s="38"/>
      <c r="B445" s="39"/>
      <c r="C445" s="237" t="s">
        <v>661</v>
      </c>
      <c r="D445" s="237" t="s">
        <v>213</v>
      </c>
      <c r="E445" s="238" t="s">
        <v>662</v>
      </c>
      <c r="F445" s="239" t="s">
        <v>663</v>
      </c>
      <c r="G445" s="240" t="s">
        <v>104</v>
      </c>
      <c r="H445" s="241">
        <v>3608.5999999999999</v>
      </c>
      <c r="I445" s="242"/>
      <c r="J445" s="243">
        <f>ROUND(I445*H445,2)</f>
        <v>0</v>
      </c>
      <c r="K445" s="239" t="s">
        <v>216</v>
      </c>
      <c r="L445" s="44"/>
      <c r="M445" s="244" t="s">
        <v>1</v>
      </c>
      <c r="N445" s="245" t="s">
        <v>47</v>
      </c>
      <c r="O445" s="91"/>
      <c r="P445" s="246">
        <f>O445*H445</f>
        <v>0</v>
      </c>
      <c r="Q445" s="246">
        <v>5.0000000000000002E-05</v>
      </c>
      <c r="R445" s="246">
        <f>Q445*H445</f>
        <v>0.18043000000000001</v>
      </c>
      <c r="S445" s="246">
        <v>0</v>
      </c>
      <c r="T445" s="247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48" t="s">
        <v>217</v>
      </c>
      <c r="AT445" s="248" t="s">
        <v>213</v>
      </c>
      <c r="AU445" s="248" t="s">
        <v>91</v>
      </c>
      <c r="AY445" s="17" t="s">
        <v>211</v>
      </c>
      <c r="BE445" s="249">
        <f>IF(N445="základní",J445,0)</f>
        <v>0</v>
      </c>
      <c r="BF445" s="249">
        <f>IF(N445="snížená",J445,0)</f>
        <v>0</v>
      </c>
      <c r="BG445" s="249">
        <f>IF(N445="zákl. přenesená",J445,0)</f>
        <v>0</v>
      </c>
      <c r="BH445" s="249">
        <f>IF(N445="sníž. přenesená",J445,0)</f>
        <v>0</v>
      </c>
      <c r="BI445" s="249">
        <f>IF(N445="nulová",J445,0)</f>
        <v>0</v>
      </c>
      <c r="BJ445" s="17" t="s">
        <v>14</v>
      </c>
      <c r="BK445" s="249">
        <f>ROUND(I445*H445,2)</f>
        <v>0</v>
      </c>
      <c r="BL445" s="17" t="s">
        <v>217</v>
      </c>
      <c r="BM445" s="248" t="s">
        <v>664</v>
      </c>
    </row>
    <row r="446" s="13" customFormat="1">
      <c r="A446" s="13"/>
      <c r="B446" s="250"/>
      <c r="C446" s="251"/>
      <c r="D446" s="252" t="s">
        <v>219</v>
      </c>
      <c r="E446" s="253" t="s">
        <v>1</v>
      </c>
      <c r="F446" s="254" t="s">
        <v>364</v>
      </c>
      <c r="G446" s="251"/>
      <c r="H446" s="255">
        <v>636.60000000000002</v>
      </c>
      <c r="I446" s="256"/>
      <c r="J446" s="251"/>
      <c r="K446" s="251"/>
      <c r="L446" s="257"/>
      <c r="M446" s="258"/>
      <c r="N446" s="259"/>
      <c r="O446" s="259"/>
      <c r="P446" s="259"/>
      <c r="Q446" s="259"/>
      <c r="R446" s="259"/>
      <c r="S446" s="259"/>
      <c r="T446" s="26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1" t="s">
        <v>219</v>
      </c>
      <c r="AU446" s="261" t="s">
        <v>91</v>
      </c>
      <c r="AV446" s="13" t="s">
        <v>91</v>
      </c>
      <c r="AW446" s="13" t="s">
        <v>36</v>
      </c>
      <c r="AX446" s="13" t="s">
        <v>82</v>
      </c>
      <c r="AY446" s="261" t="s">
        <v>211</v>
      </c>
    </row>
    <row r="447" s="13" customFormat="1">
      <c r="A447" s="13"/>
      <c r="B447" s="250"/>
      <c r="C447" s="251"/>
      <c r="D447" s="252" t="s">
        <v>219</v>
      </c>
      <c r="E447" s="253" t="s">
        <v>1</v>
      </c>
      <c r="F447" s="254" t="s">
        <v>351</v>
      </c>
      <c r="G447" s="251"/>
      <c r="H447" s="255">
        <v>2972</v>
      </c>
      <c r="I447" s="256"/>
      <c r="J447" s="251"/>
      <c r="K447" s="251"/>
      <c r="L447" s="257"/>
      <c r="M447" s="258"/>
      <c r="N447" s="259"/>
      <c r="O447" s="259"/>
      <c r="P447" s="259"/>
      <c r="Q447" s="259"/>
      <c r="R447" s="259"/>
      <c r="S447" s="259"/>
      <c r="T447" s="26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1" t="s">
        <v>219</v>
      </c>
      <c r="AU447" s="261" t="s">
        <v>91</v>
      </c>
      <c r="AV447" s="13" t="s">
        <v>91</v>
      </c>
      <c r="AW447" s="13" t="s">
        <v>36</v>
      </c>
      <c r="AX447" s="13" t="s">
        <v>82</v>
      </c>
      <c r="AY447" s="261" t="s">
        <v>211</v>
      </c>
    </row>
    <row r="448" s="14" customFormat="1">
      <c r="A448" s="14"/>
      <c r="B448" s="262"/>
      <c r="C448" s="263"/>
      <c r="D448" s="252" t="s">
        <v>219</v>
      </c>
      <c r="E448" s="264" t="s">
        <v>1</v>
      </c>
      <c r="F448" s="265" t="s">
        <v>221</v>
      </c>
      <c r="G448" s="263"/>
      <c r="H448" s="266">
        <v>3608.5999999999999</v>
      </c>
      <c r="I448" s="267"/>
      <c r="J448" s="263"/>
      <c r="K448" s="263"/>
      <c r="L448" s="268"/>
      <c r="M448" s="269"/>
      <c r="N448" s="270"/>
      <c r="O448" s="270"/>
      <c r="P448" s="270"/>
      <c r="Q448" s="270"/>
      <c r="R448" s="270"/>
      <c r="S448" s="270"/>
      <c r="T448" s="27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2" t="s">
        <v>219</v>
      </c>
      <c r="AU448" s="272" t="s">
        <v>91</v>
      </c>
      <c r="AV448" s="14" t="s">
        <v>217</v>
      </c>
      <c r="AW448" s="14" t="s">
        <v>36</v>
      </c>
      <c r="AX448" s="14" t="s">
        <v>14</v>
      </c>
      <c r="AY448" s="272" t="s">
        <v>211</v>
      </c>
    </row>
    <row r="449" s="2" customFormat="1" ht="24" customHeight="1">
      <c r="A449" s="38"/>
      <c r="B449" s="39"/>
      <c r="C449" s="237" t="s">
        <v>665</v>
      </c>
      <c r="D449" s="237" t="s">
        <v>213</v>
      </c>
      <c r="E449" s="238" t="s">
        <v>666</v>
      </c>
      <c r="F449" s="239" t="s">
        <v>667</v>
      </c>
      <c r="G449" s="240" t="s">
        <v>100</v>
      </c>
      <c r="H449" s="241">
        <v>1510</v>
      </c>
      <c r="I449" s="242"/>
      <c r="J449" s="243">
        <f>ROUND(I449*H449,2)</f>
        <v>0</v>
      </c>
      <c r="K449" s="239" t="s">
        <v>216</v>
      </c>
      <c r="L449" s="44"/>
      <c r="M449" s="244" t="s">
        <v>1</v>
      </c>
      <c r="N449" s="245" t="s">
        <v>47</v>
      </c>
      <c r="O449" s="91"/>
      <c r="P449" s="246">
        <f>O449*H449</f>
        <v>0</v>
      </c>
      <c r="Q449" s="246">
        <v>0</v>
      </c>
      <c r="R449" s="246">
        <f>Q449*H449</f>
        <v>0</v>
      </c>
      <c r="S449" s="246">
        <v>0</v>
      </c>
      <c r="T449" s="247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8" t="s">
        <v>217</v>
      </c>
      <c r="AT449" s="248" t="s">
        <v>213</v>
      </c>
      <c r="AU449" s="248" t="s">
        <v>91</v>
      </c>
      <c r="AY449" s="17" t="s">
        <v>211</v>
      </c>
      <c r="BE449" s="249">
        <f>IF(N449="základní",J449,0)</f>
        <v>0</v>
      </c>
      <c r="BF449" s="249">
        <f>IF(N449="snížená",J449,0)</f>
        <v>0</v>
      </c>
      <c r="BG449" s="249">
        <f>IF(N449="zákl. přenesená",J449,0)</f>
        <v>0</v>
      </c>
      <c r="BH449" s="249">
        <f>IF(N449="sníž. přenesená",J449,0)</f>
        <v>0</v>
      </c>
      <c r="BI449" s="249">
        <f>IF(N449="nulová",J449,0)</f>
        <v>0</v>
      </c>
      <c r="BJ449" s="17" t="s">
        <v>14</v>
      </c>
      <c r="BK449" s="249">
        <f>ROUND(I449*H449,2)</f>
        <v>0</v>
      </c>
      <c r="BL449" s="17" t="s">
        <v>217</v>
      </c>
      <c r="BM449" s="248" t="s">
        <v>668</v>
      </c>
    </row>
    <row r="450" s="13" customFormat="1">
      <c r="A450" s="13"/>
      <c r="B450" s="250"/>
      <c r="C450" s="251"/>
      <c r="D450" s="252" t="s">
        <v>219</v>
      </c>
      <c r="E450" s="253" t="s">
        <v>1</v>
      </c>
      <c r="F450" s="254" t="s">
        <v>669</v>
      </c>
      <c r="G450" s="251"/>
      <c r="H450" s="255">
        <v>1510</v>
      </c>
      <c r="I450" s="256"/>
      <c r="J450" s="251"/>
      <c r="K450" s="251"/>
      <c r="L450" s="257"/>
      <c r="M450" s="258"/>
      <c r="N450" s="259"/>
      <c r="O450" s="259"/>
      <c r="P450" s="259"/>
      <c r="Q450" s="259"/>
      <c r="R450" s="259"/>
      <c r="S450" s="259"/>
      <c r="T450" s="26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1" t="s">
        <v>219</v>
      </c>
      <c r="AU450" s="261" t="s">
        <v>91</v>
      </c>
      <c r="AV450" s="13" t="s">
        <v>91</v>
      </c>
      <c r="AW450" s="13" t="s">
        <v>36</v>
      </c>
      <c r="AX450" s="13" t="s">
        <v>82</v>
      </c>
      <c r="AY450" s="261" t="s">
        <v>211</v>
      </c>
    </row>
    <row r="451" s="14" customFormat="1">
      <c r="A451" s="14"/>
      <c r="B451" s="262"/>
      <c r="C451" s="263"/>
      <c r="D451" s="252" t="s">
        <v>219</v>
      </c>
      <c r="E451" s="264" t="s">
        <v>135</v>
      </c>
      <c r="F451" s="265" t="s">
        <v>221</v>
      </c>
      <c r="G451" s="263"/>
      <c r="H451" s="266">
        <v>1510</v>
      </c>
      <c r="I451" s="267"/>
      <c r="J451" s="263"/>
      <c r="K451" s="263"/>
      <c r="L451" s="268"/>
      <c r="M451" s="269"/>
      <c r="N451" s="270"/>
      <c r="O451" s="270"/>
      <c r="P451" s="270"/>
      <c r="Q451" s="270"/>
      <c r="R451" s="270"/>
      <c r="S451" s="270"/>
      <c r="T451" s="27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2" t="s">
        <v>219</v>
      </c>
      <c r="AU451" s="272" t="s">
        <v>91</v>
      </c>
      <c r="AV451" s="14" t="s">
        <v>217</v>
      </c>
      <c r="AW451" s="14" t="s">
        <v>36</v>
      </c>
      <c r="AX451" s="14" t="s">
        <v>14</v>
      </c>
      <c r="AY451" s="272" t="s">
        <v>211</v>
      </c>
    </row>
    <row r="452" s="2" customFormat="1" ht="36" customHeight="1">
      <c r="A452" s="38"/>
      <c r="B452" s="39"/>
      <c r="C452" s="237" t="s">
        <v>670</v>
      </c>
      <c r="D452" s="237" t="s">
        <v>213</v>
      </c>
      <c r="E452" s="238" t="s">
        <v>671</v>
      </c>
      <c r="F452" s="239" t="s">
        <v>672</v>
      </c>
      <c r="G452" s="240" t="s">
        <v>104</v>
      </c>
      <c r="H452" s="241">
        <v>7854.6000000000004</v>
      </c>
      <c r="I452" s="242"/>
      <c r="J452" s="243">
        <f>ROUND(I452*H452,2)</f>
        <v>0</v>
      </c>
      <c r="K452" s="239" t="s">
        <v>216</v>
      </c>
      <c r="L452" s="44"/>
      <c r="M452" s="244" t="s">
        <v>1</v>
      </c>
      <c r="N452" s="245" t="s">
        <v>47</v>
      </c>
      <c r="O452" s="91"/>
      <c r="P452" s="246">
        <f>O452*H452</f>
        <v>0</v>
      </c>
      <c r="Q452" s="246">
        <v>0</v>
      </c>
      <c r="R452" s="246">
        <f>Q452*H452</f>
        <v>0</v>
      </c>
      <c r="S452" s="246">
        <v>0.02</v>
      </c>
      <c r="T452" s="247">
        <f>S452*H452</f>
        <v>157.09200000000001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48" t="s">
        <v>217</v>
      </c>
      <c r="AT452" s="248" t="s">
        <v>213</v>
      </c>
      <c r="AU452" s="248" t="s">
        <v>91</v>
      </c>
      <c r="AY452" s="17" t="s">
        <v>211</v>
      </c>
      <c r="BE452" s="249">
        <f>IF(N452="základní",J452,0)</f>
        <v>0</v>
      </c>
      <c r="BF452" s="249">
        <f>IF(N452="snížená",J452,0)</f>
        <v>0</v>
      </c>
      <c r="BG452" s="249">
        <f>IF(N452="zákl. přenesená",J452,0)</f>
        <v>0</v>
      </c>
      <c r="BH452" s="249">
        <f>IF(N452="sníž. přenesená",J452,0)</f>
        <v>0</v>
      </c>
      <c r="BI452" s="249">
        <f>IF(N452="nulová",J452,0)</f>
        <v>0</v>
      </c>
      <c r="BJ452" s="17" t="s">
        <v>14</v>
      </c>
      <c r="BK452" s="249">
        <f>ROUND(I452*H452,2)</f>
        <v>0</v>
      </c>
      <c r="BL452" s="17" t="s">
        <v>217</v>
      </c>
      <c r="BM452" s="248" t="s">
        <v>673</v>
      </c>
    </row>
    <row r="453" s="13" customFormat="1">
      <c r="A453" s="13"/>
      <c r="B453" s="250"/>
      <c r="C453" s="251"/>
      <c r="D453" s="252" t="s">
        <v>219</v>
      </c>
      <c r="E453" s="253" t="s">
        <v>1</v>
      </c>
      <c r="F453" s="254" t="s">
        <v>132</v>
      </c>
      <c r="G453" s="251"/>
      <c r="H453" s="255">
        <v>4246</v>
      </c>
      <c r="I453" s="256"/>
      <c r="J453" s="251"/>
      <c r="K453" s="251"/>
      <c r="L453" s="257"/>
      <c r="M453" s="258"/>
      <c r="N453" s="259"/>
      <c r="O453" s="259"/>
      <c r="P453" s="259"/>
      <c r="Q453" s="259"/>
      <c r="R453" s="259"/>
      <c r="S453" s="259"/>
      <c r="T453" s="26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1" t="s">
        <v>219</v>
      </c>
      <c r="AU453" s="261" t="s">
        <v>91</v>
      </c>
      <c r="AV453" s="13" t="s">
        <v>91</v>
      </c>
      <c r="AW453" s="13" t="s">
        <v>36</v>
      </c>
      <c r="AX453" s="13" t="s">
        <v>82</v>
      </c>
      <c r="AY453" s="261" t="s">
        <v>211</v>
      </c>
    </row>
    <row r="454" s="13" customFormat="1">
      <c r="A454" s="13"/>
      <c r="B454" s="250"/>
      <c r="C454" s="251"/>
      <c r="D454" s="252" t="s">
        <v>219</v>
      </c>
      <c r="E454" s="253" t="s">
        <v>1</v>
      </c>
      <c r="F454" s="254" t="s">
        <v>364</v>
      </c>
      <c r="G454" s="251"/>
      <c r="H454" s="255">
        <v>636.60000000000002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1" t="s">
        <v>219</v>
      </c>
      <c r="AU454" s="261" t="s">
        <v>91</v>
      </c>
      <c r="AV454" s="13" t="s">
        <v>91</v>
      </c>
      <c r="AW454" s="13" t="s">
        <v>36</v>
      </c>
      <c r="AX454" s="13" t="s">
        <v>82</v>
      </c>
      <c r="AY454" s="261" t="s">
        <v>211</v>
      </c>
    </row>
    <row r="455" s="13" customFormat="1">
      <c r="A455" s="13"/>
      <c r="B455" s="250"/>
      <c r="C455" s="251"/>
      <c r="D455" s="252" t="s">
        <v>219</v>
      </c>
      <c r="E455" s="253" t="s">
        <v>1</v>
      </c>
      <c r="F455" s="254" t="s">
        <v>351</v>
      </c>
      <c r="G455" s="251"/>
      <c r="H455" s="255">
        <v>2972</v>
      </c>
      <c r="I455" s="256"/>
      <c r="J455" s="251"/>
      <c r="K455" s="251"/>
      <c r="L455" s="257"/>
      <c r="M455" s="258"/>
      <c r="N455" s="259"/>
      <c r="O455" s="259"/>
      <c r="P455" s="259"/>
      <c r="Q455" s="259"/>
      <c r="R455" s="259"/>
      <c r="S455" s="259"/>
      <c r="T455" s="26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1" t="s">
        <v>219</v>
      </c>
      <c r="AU455" s="261" t="s">
        <v>91</v>
      </c>
      <c r="AV455" s="13" t="s">
        <v>91</v>
      </c>
      <c r="AW455" s="13" t="s">
        <v>36</v>
      </c>
      <c r="AX455" s="13" t="s">
        <v>82</v>
      </c>
      <c r="AY455" s="261" t="s">
        <v>211</v>
      </c>
    </row>
    <row r="456" s="14" customFormat="1">
      <c r="A456" s="14"/>
      <c r="B456" s="262"/>
      <c r="C456" s="263"/>
      <c r="D456" s="252" t="s">
        <v>219</v>
      </c>
      <c r="E456" s="264" t="s">
        <v>1</v>
      </c>
      <c r="F456" s="265" t="s">
        <v>221</v>
      </c>
      <c r="G456" s="263"/>
      <c r="H456" s="266">
        <v>7854.6000000000004</v>
      </c>
      <c r="I456" s="267"/>
      <c r="J456" s="263"/>
      <c r="K456" s="263"/>
      <c r="L456" s="268"/>
      <c r="M456" s="269"/>
      <c r="N456" s="270"/>
      <c r="O456" s="270"/>
      <c r="P456" s="270"/>
      <c r="Q456" s="270"/>
      <c r="R456" s="270"/>
      <c r="S456" s="270"/>
      <c r="T456" s="27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2" t="s">
        <v>219</v>
      </c>
      <c r="AU456" s="272" t="s">
        <v>91</v>
      </c>
      <c r="AV456" s="14" t="s">
        <v>217</v>
      </c>
      <c r="AW456" s="14" t="s">
        <v>36</v>
      </c>
      <c r="AX456" s="14" t="s">
        <v>14</v>
      </c>
      <c r="AY456" s="272" t="s">
        <v>211</v>
      </c>
    </row>
    <row r="457" s="2" customFormat="1" ht="60" customHeight="1">
      <c r="A457" s="38"/>
      <c r="B457" s="39"/>
      <c r="C457" s="237" t="s">
        <v>674</v>
      </c>
      <c r="D457" s="237" t="s">
        <v>213</v>
      </c>
      <c r="E457" s="238" t="s">
        <v>675</v>
      </c>
      <c r="F457" s="239" t="s">
        <v>676</v>
      </c>
      <c r="G457" s="240" t="s">
        <v>104</v>
      </c>
      <c r="H457" s="241">
        <v>7854.6000000000004</v>
      </c>
      <c r="I457" s="242"/>
      <c r="J457" s="243">
        <f>ROUND(I457*H457,2)</f>
        <v>0</v>
      </c>
      <c r="K457" s="239" t="s">
        <v>216</v>
      </c>
      <c r="L457" s="44"/>
      <c r="M457" s="244" t="s">
        <v>1</v>
      </c>
      <c r="N457" s="245" t="s">
        <v>47</v>
      </c>
      <c r="O457" s="91"/>
      <c r="P457" s="246">
        <f>O457*H457</f>
        <v>0</v>
      </c>
      <c r="Q457" s="246">
        <v>0</v>
      </c>
      <c r="R457" s="246">
        <f>Q457*H457</f>
        <v>0</v>
      </c>
      <c r="S457" s="246">
        <v>0.02</v>
      </c>
      <c r="T457" s="247">
        <f>S457*H457</f>
        <v>157.09200000000001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48" t="s">
        <v>217</v>
      </c>
      <c r="AT457" s="248" t="s">
        <v>213</v>
      </c>
      <c r="AU457" s="248" t="s">
        <v>91</v>
      </c>
      <c r="AY457" s="17" t="s">
        <v>211</v>
      </c>
      <c r="BE457" s="249">
        <f>IF(N457="základní",J457,0)</f>
        <v>0</v>
      </c>
      <c r="BF457" s="249">
        <f>IF(N457="snížená",J457,0)</f>
        <v>0</v>
      </c>
      <c r="BG457" s="249">
        <f>IF(N457="zákl. přenesená",J457,0)</f>
        <v>0</v>
      </c>
      <c r="BH457" s="249">
        <f>IF(N457="sníž. přenesená",J457,0)</f>
        <v>0</v>
      </c>
      <c r="BI457" s="249">
        <f>IF(N457="nulová",J457,0)</f>
        <v>0</v>
      </c>
      <c r="BJ457" s="17" t="s">
        <v>14</v>
      </c>
      <c r="BK457" s="249">
        <f>ROUND(I457*H457,2)</f>
        <v>0</v>
      </c>
      <c r="BL457" s="17" t="s">
        <v>217</v>
      </c>
      <c r="BM457" s="248" t="s">
        <v>677</v>
      </c>
    </row>
    <row r="458" s="13" customFormat="1">
      <c r="A458" s="13"/>
      <c r="B458" s="250"/>
      <c r="C458" s="251"/>
      <c r="D458" s="252" t="s">
        <v>219</v>
      </c>
      <c r="E458" s="253" t="s">
        <v>1</v>
      </c>
      <c r="F458" s="254" t="s">
        <v>132</v>
      </c>
      <c r="G458" s="251"/>
      <c r="H458" s="255">
        <v>4246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1" t="s">
        <v>219</v>
      </c>
      <c r="AU458" s="261" t="s">
        <v>91</v>
      </c>
      <c r="AV458" s="13" t="s">
        <v>91</v>
      </c>
      <c r="AW458" s="13" t="s">
        <v>36</v>
      </c>
      <c r="AX458" s="13" t="s">
        <v>82</v>
      </c>
      <c r="AY458" s="261" t="s">
        <v>211</v>
      </c>
    </row>
    <row r="459" s="13" customFormat="1">
      <c r="A459" s="13"/>
      <c r="B459" s="250"/>
      <c r="C459" s="251"/>
      <c r="D459" s="252" t="s">
        <v>219</v>
      </c>
      <c r="E459" s="253" t="s">
        <v>1</v>
      </c>
      <c r="F459" s="254" t="s">
        <v>364</v>
      </c>
      <c r="G459" s="251"/>
      <c r="H459" s="255">
        <v>636.60000000000002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1" t="s">
        <v>219</v>
      </c>
      <c r="AU459" s="261" t="s">
        <v>91</v>
      </c>
      <c r="AV459" s="13" t="s">
        <v>91</v>
      </c>
      <c r="AW459" s="13" t="s">
        <v>36</v>
      </c>
      <c r="AX459" s="13" t="s">
        <v>82</v>
      </c>
      <c r="AY459" s="261" t="s">
        <v>211</v>
      </c>
    </row>
    <row r="460" s="13" customFormat="1">
      <c r="A460" s="13"/>
      <c r="B460" s="250"/>
      <c r="C460" s="251"/>
      <c r="D460" s="252" t="s">
        <v>219</v>
      </c>
      <c r="E460" s="253" t="s">
        <v>1</v>
      </c>
      <c r="F460" s="254" t="s">
        <v>351</v>
      </c>
      <c r="G460" s="251"/>
      <c r="H460" s="255">
        <v>2972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1" t="s">
        <v>219</v>
      </c>
      <c r="AU460" s="261" t="s">
        <v>91</v>
      </c>
      <c r="AV460" s="13" t="s">
        <v>91</v>
      </c>
      <c r="AW460" s="13" t="s">
        <v>36</v>
      </c>
      <c r="AX460" s="13" t="s">
        <v>82</v>
      </c>
      <c r="AY460" s="261" t="s">
        <v>211</v>
      </c>
    </row>
    <row r="461" s="14" customFormat="1">
      <c r="A461" s="14"/>
      <c r="B461" s="262"/>
      <c r="C461" s="263"/>
      <c r="D461" s="252" t="s">
        <v>219</v>
      </c>
      <c r="E461" s="264" t="s">
        <v>1</v>
      </c>
      <c r="F461" s="265" t="s">
        <v>221</v>
      </c>
      <c r="G461" s="263"/>
      <c r="H461" s="266">
        <v>7854.6000000000004</v>
      </c>
      <c r="I461" s="267"/>
      <c r="J461" s="263"/>
      <c r="K461" s="263"/>
      <c r="L461" s="268"/>
      <c r="M461" s="269"/>
      <c r="N461" s="270"/>
      <c r="O461" s="270"/>
      <c r="P461" s="270"/>
      <c r="Q461" s="270"/>
      <c r="R461" s="270"/>
      <c r="S461" s="270"/>
      <c r="T461" s="27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2" t="s">
        <v>219</v>
      </c>
      <c r="AU461" s="272" t="s">
        <v>91</v>
      </c>
      <c r="AV461" s="14" t="s">
        <v>217</v>
      </c>
      <c r="AW461" s="14" t="s">
        <v>36</v>
      </c>
      <c r="AX461" s="14" t="s">
        <v>14</v>
      </c>
      <c r="AY461" s="272" t="s">
        <v>211</v>
      </c>
    </row>
    <row r="462" s="2" customFormat="1" ht="16.5" customHeight="1">
      <c r="A462" s="38"/>
      <c r="B462" s="39"/>
      <c r="C462" s="237" t="s">
        <v>678</v>
      </c>
      <c r="D462" s="237" t="s">
        <v>213</v>
      </c>
      <c r="E462" s="238" t="s">
        <v>679</v>
      </c>
      <c r="F462" s="239" t="s">
        <v>680</v>
      </c>
      <c r="G462" s="240" t="s">
        <v>389</v>
      </c>
      <c r="H462" s="241">
        <v>2</v>
      </c>
      <c r="I462" s="242"/>
      <c r="J462" s="243">
        <f>ROUND(I462*H462,2)</f>
        <v>0</v>
      </c>
      <c r="K462" s="239" t="s">
        <v>1</v>
      </c>
      <c r="L462" s="44"/>
      <c r="M462" s="244" t="s">
        <v>1</v>
      </c>
      <c r="N462" s="245" t="s">
        <v>47</v>
      </c>
      <c r="O462" s="91"/>
      <c r="P462" s="246">
        <f>O462*H462</f>
        <v>0</v>
      </c>
      <c r="Q462" s="246">
        <v>0</v>
      </c>
      <c r="R462" s="246">
        <f>Q462*H462</f>
        <v>0</v>
      </c>
      <c r="S462" s="246">
        <v>0</v>
      </c>
      <c r="T462" s="247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48" t="s">
        <v>217</v>
      </c>
      <c r="AT462" s="248" t="s">
        <v>213</v>
      </c>
      <c r="AU462" s="248" t="s">
        <v>91</v>
      </c>
      <c r="AY462" s="17" t="s">
        <v>211</v>
      </c>
      <c r="BE462" s="249">
        <f>IF(N462="základní",J462,0)</f>
        <v>0</v>
      </c>
      <c r="BF462" s="249">
        <f>IF(N462="snížená",J462,0)</f>
        <v>0</v>
      </c>
      <c r="BG462" s="249">
        <f>IF(N462="zákl. přenesená",J462,0)</f>
        <v>0</v>
      </c>
      <c r="BH462" s="249">
        <f>IF(N462="sníž. přenesená",J462,0)</f>
        <v>0</v>
      </c>
      <c r="BI462" s="249">
        <f>IF(N462="nulová",J462,0)</f>
        <v>0</v>
      </c>
      <c r="BJ462" s="17" t="s">
        <v>14</v>
      </c>
      <c r="BK462" s="249">
        <f>ROUND(I462*H462,2)</f>
        <v>0</v>
      </c>
      <c r="BL462" s="17" t="s">
        <v>217</v>
      </c>
      <c r="BM462" s="248" t="s">
        <v>681</v>
      </c>
    </row>
    <row r="463" s="2" customFormat="1">
      <c r="A463" s="38"/>
      <c r="B463" s="39"/>
      <c r="C463" s="40"/>
      <c r="D463" s="252" t="s">
        <v>282</v>
      </c>
      <c r="E463" s="40"/>
      <c r="F463" s="273" t="s">
        <v>682</v>
      </c>
      <c r="G463" s="40"/>
      <c r="H463" s="40"/>
      <c r="I463" s="145"/>
      <c r="J463" s="40"/>
      <c r="K463" s="40"/>
      <c r="L463" s="44"/>
      <c r="M463" s="274"/>
      <c r="N463" s="275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282</v>
      </c>
      <c r="AU463" s="17" t="s">
        <v>91</v>
      </c>
    </row>
    <row r="464" s="2" customFormat="1" ht="72" customHeight="1">
      <c r="A464" s="38"/>
      <c r="B464" s="39"/>
      <c r="C464" s="237" t="s">
        <v>683</v>
      </c>
      <c r="D464" s="237" t="s">
        <v>213</v>
      </c>
      <c r="E464" s="238" t="s">
        <v>684</v>
      </c>
      <c r="F464" s="239" t="s">
        <v>685</v>
      </c>
      <c r="G464" s="240" t="s">
        <v>100</v>
      </c>
      <c r="H464" s="241">
        <v>61.5</v>
      </c>
      <c r="I464" s="242"/>
      <c r="J464" s="243">
        <f>ROUND(I464*H464,2)</f>
        <v>0</v>
      </c>
      <c r="K464" s="239" t="s">
        <v>216</v>
      </c>
      <c r="L464" s="44"/>
      <c r="M464" s="244" t="s">
        <v>1</v>
      </c>
      <c r="N464" s="245" t="s">
        <v>47</v>
      </c>
      <c r="O464" s="91"/>
      <c r="P464" s="246">
        <f>O464*H464</f>
        <v>0</v>
      </c>
      <c r="Q464" s="246">
        <v>0</v>
      </c>
      <c r="R464" s="246">
        <f>Q464*H464</f>
        <v>0</v>
      </c>
      <c r="S464" s="246">
        <v>0.035000000000000003</v>
      </c>
      <c r="T464" s="247">
        <f>S464*H464</f>
        <v>2.1525000000000003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8" t="s">
        <v>217</v>
      </c>
      <c r="AT464" s="248" t="s">
        <v>213</v>
      </c>
      <c r="AU464" s="248" t="s">
        <v>91</v>
      </c>
      <c r="AY464" s="17" t="s">
        <v>211</v>
      </c>
      <c r="BE464" s="249">
        <f>IF(N464="základní",J464,0)</f>
        <v>0</v>
      </c>
      <c r="BF464" s="249">
        <f>IF(N464="snížená",J464,0)</f>
        <v>0</v>
      </c>
      <c r="BG464" s="249">
        <f>IF(N464="zákl. přenesená",J464,0)</f>
        <v>0</v>
      </c>
      <c r="BH464" s="249">
        <f>IF(N464="sníž. přenesená",J464,0)</f>
        <v>0</v>
      </c>
      <c r="BI464" s="249">
        <f>IF(N464="nulová",J464,0)</f>
        <v>0</v>
      </c>
      <c r="BJ464" s="17" t="s">
        <v>14</v>
      </c>
      <c r="BK464" s="249">
        <f>ROUND(I464*H464,2)</f>
        <v>0</v>
      </c>
      <c r="BL464" s="17" t="s">
        <v>217</v>
      </c>
      <c r="BM464" s="248" t="s">
        <v>686</v>
      </c>
    </row>
    <row r="465" s="13" customFormat="1">
      <c r="A465" s="13"/>
      <c r="B465" s="250"/>
      <c r="C465" s="251"/>
      <c r="D465" s="252" t="s">
        <v>219</v>
      </c>
      <c r="E465" s="253" t="s">
        <v>1</v>
      </c>
      <c r="F465" s="254" t="s">
        <v>687</v>
      </c>
      <c r="G465" s="251"/>
      <c r="H465" s="255">
        <v>21.5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1" t="s">
        <v>219</v>
      </c>
      <c r="AU465" s="261" t="s">
        <v>91</v>
      </c>
      <c r="AV465" s="13" t="s">
        <v>91</v>
      </c>
      <c r="AW465" s="13" t="s">
        <v>36</v>
      </c>
      <c r="AX465" s="13" t="s">
        <v>82</v>
      </c>
      <c r="AY465" s="261" t="s">
        <v>211</v>
      </c>
    </row>
    <row r="466" s="13" customFormat="1">
      <c r="A466" s="13"/>
      <c r="B466" s="250"/>
      <c r="C466" s="251"/>
      <c r="D466" s="252" t="s">
        <v>219</v>
      </c>
      <c r="E466" s="253" t="s">
        <v>1</v>
      </c>
      <c r="F466" s="254" t="s">
        <v>688</v>
      </c>
      <c r="G466" s="251"/>
      <c r="H466" s="255">
        <v>40</v>
      </c>
      <c r="I466" s="256"/>
      <c r="J466" s="251"/>
      <c r="K466" s="251"/>
      <c r="L466" s="257"/>
      <c r="M466" s="258"/>
      <c r="N466" s="259"/>
      <c r="O466" s="259"/>
      <c r="P466" s="259"/>
      <c r="Q466" s="259"/>
      <c r="R466" s="259"/>
      <c r="S466" s="259"/>
      <c r="T466" s="26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1" t="s">
        <v>219</v>
      </c>
      <c r="AU466" s="261" t="s">
        <v>91</v>
      </c>
      <c r="AV466" s="13" t="s">
        <v>91</v>
      </c>
      <c r="AW466" s="13" t="s">
        <v>36</v>
      </c>
      <c r="AX466" s="13" t="s">
        <v>82</v>
      </c>
      <c r="AY466" s="261" t="s">
        <v>211</v>
      </c>
    </row>
    <row r="467" s="14" customFormat="1">
      <c r="A467" s="14"/>
      <c r="B467" s="262"/>
      <c r="C467" s="263"/>
      <c r="D467" s="252" t="s">
        <v>219</v>
      </c>
      <c r="E467" s="264" t="s">
        <v>1</v>
      </c>
      <c r="F467" s="265" t="s">
        <v>221</v>
      </c>
      <c r="G467" s="263"/>
      <c r="H467" s="266">
        <v>61.5</v>
      </c>
      <c r="I467" s="267"/>
      <c r="J467" s="263"/>
      <c r="K467" s="263"/>
      <c r="L467" s="268"/>
      <c r="M467" s="269"/>
      <c r="N467" s="270"/>
      <c r="O467" s="270"/>
      <c r="P467" s="270"/>
      <c r="Q467" s="270"/>
      <c r="R467" s="270"/>
      <c r="S467" s="270"/>
      <c r="T467" s="27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2" t="s">
        <v>219</v>
      </c>
      <c r="AU467" s="272" t="s">
        <v>91</v>
      </c>
      <c r="AV467" s="14" t="s">
        <v>217</v>
      </c>
      <c r="AW467" s="14" t="s">
        <v>36</v>
      </c>
      <c r="AX467" s="14" t="s">
        <v>14</v>
      </c>
      <c r="AY467" s="272" t="s">
        <v>211</v>
      </c>
    </row>
    <row r="468" s="2" customFormat="1" ht="48" customHeight="1">
      <c r="A468" s="38"/>
      <c r="B468" s="39"/>
      <c r="C468" s="237" t="s">
        <v>689</v>
      </c>
      <c r="D468" s="237" t="s">
        <v>213</v>
      </c>
      <c r="E468" s="238" t="s">
        <v>690</v>
      </c>
      <c r="F468" s="239" t="s">
        <v>691</v>
      </c>
      <c r="G468" s="240" t="s">
        <v>389</v>
      </c>
      <c r="H468" s="241">
        <v>5</v>
      </c>
      <c r="I468" s="242"/>
      <c r="J468" s="243">
        <f>ROUND(I468*H468,2)</f>
        <v>0</v>
      </c>
      <c r="K468" s="239" t="s">
        <v>216</v>
      </c>
      <c r="L468" s="44"/>
      <c r="M468" s="244" t="s">
        <v>1</v>
      </c>
      <c r="N468" s="245" t="s">
        <v>47</v>
      </c>
      <c r="O468" s="91"/>
      <c r="P468" s="246">
        <f>O468*H468</f>
        <v>0</v>
      </c>
      <c r="Q468" s="246">
        <v>0</v>
      </c>
      <c r="R468" s="246">
        <f>Q468*H468</f>
        <v>0</v>
      </c>
      <c r="S468" s="246">
        <v>0.002</v>
      </c>
      <c r="T468" s="247">
        <f>S468*H468</f>
        <v>0.01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48" t="s">
        <v>217</v>
      </c>
      <c r="AT468" s="248" t="s">
        <v>213</v>
      </c>
      <c r="AU468" s="248" t="s">
        <v>91</v>
      </c>
      <c r="AY468" s="17" t="s">
        <v>211</v>
      </c>
      <c r="BE468" s="249">
        <f>IF(N468="základní",J468,0)</f>
        <v>0</v>
      </c>
      <c r="BF468" s="249">
        <f>IF(N468="snížená",J468,0)</f>
        <v>0</v>
      </c>
      <c r="BG468" s="249">
        <f>IF(N468="zákl. přenesená",J468,0)</f>
        <v>0</v>
      </c>
      <c r="BH468" s="249">
        <f>IF(N468="sníž. přenesená",J468,0)</f>
        <v>0</v>
      </c>
      <c r="BI468" s="249">
        <f>IF(N468="nulová",J468,0)</f>
        <v>0</v>
      </c>
      <c r="BJ468" s="17" t="s">
        <v>14</v>
      </c>
      <c r="BK468" s="249">
        <f>ROUND(I468*H468,2)</f>
        <v>0</v>
      </c>
      <c r="BL468" s="17" t="s">
        <v>217</v>
      </c>
      <c r="BM468" s="248" t="s">
        <v>692</v>
      </c>
    </row>
    <row r="469" s="2" customFormat="1" ht="24" customHeight="1">
      <c r="A469" s="38"/>
      <c r="B469" s="39"/>
      <c r="C469" s="237" t="s">
        <v>693</v>
      </c>
      <c r="D469" s="237" t="s">
        <v>213</v>
      </c>
      <c r="E469" s="238" t="s">
        <v>694</v>
      </c>
      <c r="F469" s="239" t="s">
        <v>695</v>
      </c>
      <c r="G469" s="240" t="s">
        <v>104</v>
      </c>
      <c r="H469" s="241">
        <v>27.5</v>
      </c>
      <c r="I469" s="242"/>
      <c r="J469" s="243">
        <f>ROUND(I469*H469,2)</f>
        <v>0</v>
      </c>
      <c r="K469" s="239" t="s">
        <v>216</v>
      </c>
      <c r="L469" s="44"/>
      <c r="M469" s="244" t="s">
        <v>1</v>
      </c>
      <c r="N469" s="245" t="s">
        <v>47</v>
      </c>
      <c r="O469" s="91"/>
      <c r="P469" s="246">
        <f>O469*H469</f>
        <v>0</v>
      </c>
      <c r="Q469" s="246">
        <v>0</v>
      </c>
      <c r="R469" s="246">
        <f>Q469*H469</f>
        <v>0</v>
      </c>
      <c r="S469" s="246">
        <v>0</v>
      </c>
      <c r="T469" s="247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8" t="s">
        <v>217</v>
      </c>
      <c r="AT469" s="248" t="s">
        <v>213</v>
      </c>
      <c r="AU469" s="248" t="s">
        <v>91</v>
      </c>
      <c r="AY469" s="17" t="s">
        <v>211</v>
      </c>
      <c r="BE469" s="249">
        <f>IF(N469="základní",J469,0)</f>
        <v>0</v>
      </c>
      <c r="BF469" s="249">
        <f>IF(N469="snížená",J469,0)</f>
        <v>0</v>
      </c>
      <c r="BG469" s="249">
        <f>IF(N469="zákl. přenesená",J469,0)</f>
        <v>0</v>
      </c>
      <c r="BH469" s="249">
        <f>IF(N469="sníž. přenesená",J469,0)</f>
        <v>0</v>
      </c>
      <c r="BI469" s="249">
        <f>IF(N469="nulová",J469,0)</f>
        <v>0</v>
      </c>
      <c r="BJ469" s="17" t="s">
        <v>14</v>
      </c>
      <c r="BK469" s="249">
        <f>ROUND(I469*H469,2)</f>
        <v>0</v>
      </c>
      <c r="BL469" s="17" t="s">
        <v>217</v>
      </c>
      <c r="BM469" s="248" t="s">
        <v>696</v>
      </c>
    </row>
    <row r="470" s="15" customFormat="1">
      <c r="A470" s="15"/>
      <c r="B470" s="286"/>
      <c r="C470" s="287"/>
      <c r="D470" s="252" t="s">
        <v>219</v>
      </c>
      <c r="E470" s="288" t="s">
        <v>1</v>
      </c>
      <c r="F470" s="289" t="s">
        <v>697</v>
      </c>
      <c r="G470" s="287"/>
      <c r="H470" s="288" t="s">
        <v>1</v>
      </c>
      <c r="I470" s="290"/>
      <c r="J470" s="287"/>
      <c r="K470" s="287"/>
      <c r="L470" s="291"/>
      <c r="M470" s="292"/>
      <c r="N470" s="293"/>
      <c r="O470" s="293"/>
      <c r="P470" s="293"/>
      <c r="Q470" s="293"/>
      <c r="R470" s="293"/>
      <c r="S470" s="293"/>
      <c r="T470" s="294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95" t="s">
        <v>219</v>
      </c>
      <c r="AU470" s="295" t="s">
        <v>91</v>
      </c>
      <c r="AV470" s="15" t="s">
        <v>14</v>
      </c>
      <c r="AW470" s="15" t="s">
        <v>36</v>
      </c>
      <c r="AX470" s="15" t="s">
        <v>82</v>
      </c>
      <c r="AY470" s="295" t="s">
        <v>211</v>
      </c>
    </row>
    <row r="471" s="13" customFormat="1">
      <c r="A471" s="13"/>
      <c r="B471" s="250"/>
      <c r="C471" s="251"/>
      <c r="D471" s="252" t="s">
        <v>219</v>
      </c>
      <c r="E471" s="253" t="s">
        <v>1</v>
      </c>
      <c r="F471" s="254" t="s">
        <v>698</v>
      </c>
      <c r="G471" s="251"/>
      <c r="H471" s="255">
        <v>2</v>
      </c>
      <c r="I471" s="256"/>
      <c r="J471" s="251"/>
      <c r="K471" s="251"/>
      <c r="L471" s="257"/>
      <c r="M471" s="258"/>
      <c r="N471" s="259"/>
      <c r="O471" s="259"/>
      <c r="P471" s="259"/>
      <c r="Q471" s="259"/>
      <c r="R471" s="259"/>
      <c r="S471" s="259"/>
      <c r="T471" s="26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1" t="s">
        <v>219</v>
      </c>
      <c r="AU471" s="261" t="s">
        <v>91</v>
      </c>
      <c r="AV471" s="13" t="s">
        <v>91</v>
      </c>
      <c r="AW471" s="13" t="s">
        <v>36</v>
      </c>
      <c r="AX471" s="13" t="s">
        <v>82</v>
      </c>
      <c r="AY471" s="261" t="s">
        <v>211</v>
      </c>
    </row>
    <row r="472" s="13" customFormat="1">
      <c r="A472" s="13"/>
      <c r="B472" s="250"/>
      <c r="C472" s="251"/>
      <c r="D472" s="252" t="s">
        <v>219</v>
      </c>
      <c r="E472" s="253" t="s">
        <v>1</v>
      </c>
      <c r="F472" s="254" t="s">
        <v>699</v>
      </c>
      <c r="G472" s="251"/>
      <c r="H472" s="255">
        <v>25.5</v>
      </c>
      <c r="I472" s="256"/>
      <c r="J472" s="251"/>
      <c r="K472" s="251"/>
      <c r="L472" s="257"/>
      <c r="M472" s="258"/>
      <c r="N472" s="259"/>
      <c r="O472" s="259"/>
      <c r="P472" s="259"/>
      <c r="Q472" s="259"/>
      <c r="R472" s="259"/>
      <c r="S472" s="259"/>
      <c r="T472" s="26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1" t="s">
        <v>219</v>
      </c>
      <c r="AU472" s="261" t="s">
        <v>91</v>
      </c>
      <c r="AV472" s="13" t="s">
        <v>91</v>
      </c>
      <c r="AW472" s="13" t="s">
        <v>36</v>
      </c>
      <c r="AX472" s="13" t="s">
        <v>82</v>
      </c>
      <c r="AY472" s="261" t="s">
        <v>211</v>
      </c>
    </row>
    <row r="473" s="14" customFormat="1">
      <c r="A473" s="14"/>
      <c r="B473" s="262"/>
      <c r="C473" s="263"/>
      <c r="D473" s="252" t="s">
        <v>219</v>
      </c>
      <c r="E473" s="264" t="s">
        <v>1</v>
      </c>
      <c r="F473" s="265" t="s">
        <v>221</v>
      </c>
      <c r="G473" s="263"/>
      <c r="H473" s="266">
        <v>27.5</v>
      </c>
      <c r="I473" s="267"/>
      <c r="J473" s="263"/>
      <c r="K473" s="263"/>
      <c r="L473" s="268"/>
      <c r="M473" s="269"/>
      <c r="N473" s="270"/>
      <c r="O473" s="270"/>
      <c r="P473" s="270"/>
      <c r="Q473" s="270"/>
      <c r="R473" s="270"/>
      <c r="S473" s="270"/>
      <c r="T473" s="27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2" t="s">
        <v>219</v>
      </c>
      <c r="AU473" s="272" t="s">
        <v>91</v>
      </c>
      <c r="AV473" s="14" t="s">
        <v>217</v>
      </c>
      <c r="AW473" s="14" t="s">
        <v>36</v>
      </c>
      <c r="AX473" s="14" t="s">
        <v>14</v>
      </c>
      <c r="AY473" s="272" t="s">
        <v>211</v>
      </c>
    </row>
    <row r="474" s="2" customFormat="1" ht="60" customHeight="1">
      <c r="A474" s="38"/>
      <c r="B474" s="39"/>
      <c r="C474" s="237" t="s">
        <v>700</v>
      </c>
      <c r="D474" s="237" t="s">
        <v>213</v>
      </c>
      <c r="E474" s="238" t="s">
        <v>701</v>
      </c>
      <c r="F474" s="239" t="s">
        <v>702</v>
      </c>
      <c r="G474" s="240" t="s">
        <v>100</v>
      </c>
      <c r="H474" s="241">
        <v>162.40000000000001</v>
      </c>
      <c r="I474" s="242"/>
      <c r="J474" s="243">
        <f>ROUND(I474*H474,2)</f>
        <v>0</v>
      </c>
      <c r="K474" s="239" t="s">
        <v>216</v>
      </c>
      <c r="L474" s="44"/>
      <c r="M474" s="244" t="s">
        <v>1</v>
      </c>
      <c r="N474" s="245" t="s">
        <v>47</v>
      </c>
      <c r="O474" s="91"/>
      <c r="P474" s="246">
        <f>O474*H474</f>
        <v>0</v>
      </c>
      <c r="Q474" s="246">
        <v>0</v>
      </c>
      <c r="R474" s="246">
        <f>Q474*H474</f>
        <v>0</v>
      </c>
      <c r="S474" s="246">
        <v>0</v>
      </c>
      <c r="T474" s="247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48" t="s">
        <v>217</v>
      </c>
      <c r="AT474" s="248" t="s">
        <v>213</v>
      </c>
      <c r="AU474" s="248" t="s">
        <v>91</v>
      </c>
      <c r="AY474" s="17" t="s">
        <v>211</v>
      </c>
      <c r="BE474" s="249">
        <f>IF(N474="základní",J474,0)</f>
        <v>0</v>
      </c>
      <c r="BF474" s="249">
        <f>IF(N474="snížená",J474,0)</f>
        <v>0</v>
      </c>
      <c r="BG474" s="249">
        <f>IF(N474="zákl. přenesená",J474,0)</f>
        <v>0</v>
      </c>
      <c r="BH474" s="249">
        <f>IF(N474="sníž. přenesená",J474,0)</f>
        <v>0</v>
      </c>
      <c r="BI474" s="249">
        <f>IF(N474="nulová",J474,0)</f>
        <v>0</v>
      </c>
      <c r="BJ474" s="17" t="s">
        <v>14</v>
      </c>
      <c r="BK474" s="249">
        <f>ROUND(I474*H474,2)</f>
        <v>0</v>
      </c>
      <c r="BL474" s="17" t="s">
        <v>217</v>
      </c>
      <c r="BM474" s="248" t="s">
        <v>703</v>
      </c>
    </row>
    <row r="475" s="13" customFormat="1">
      <c r="A475" s="13"/>
      <c r="B475" s="250"/>
      <c r="C475" s="251"/>
      <c r="D475" s="252" t="s">
        <v>219</v>
      </c>
      <c r="E475" s="253" t="s">
        <v>1</v>
      </c>
      <c r="F475" s="254" t="s">
        <v>243</v>
      </c>
      <c r="G475" s="251"/>
      <c r="H475" s="255">
        <v>31.800000000000001</v>
      </c>
      <c r="I475" s="256"/>
      <c r="J475" s="251"/>
      <c r="K475" s="251"/>
      <c r="L475" s="257"/>
      <c r="M475" s="258"/>
      <c r="N475" s="259"/>
      <c r="O475" s="259"/>
      <c r="P475" s="259"/>
      <c r="Q475" s="259"/>
      <c r="R475" s="259"/>
      <c r="S475" s="259"/>
      <c r="T475" s="260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1" t="s">
        <v>219</v>
      </c>
      <c r="AU475" s="261" t="s">
        <v>91</v>
      </c>
      <c r="AV475" s="13" t="s">
        <v>91</v>
      </c>
      <c r="AW475" s="13" t="s">
        <v>36</v>
      </c>
      <c r="AX475" s="13" t="s">
        <v>82</v>
      </c>
      <c r="AY475" s="261" t="s">
        <v>211</v>
      </c>
    </row>
    <row r="476" s="13" customFormat="1">
      <c r="A476" s="13"/>
      <c r="B476" s="250"/>
      <c r="C476" s="251"/>
      <c r="D476" s="252" t="s">
        <v>219</v>
      </c>
      <c r="E476" s="253" t="s">
        <v>1</v>
      </c>
      <c r="F476" s="254" t="s">
        <v>245</v>
      </c>
      <c r="G476" s="251"/>
      <c r="H476" s="255">
        <v>10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1" t="s">
        <v>219</v>
      </c>
      <c r="AU476" s="261" t="s">
        <v>91</v>
      </c>
      <c r="AV476" s="13" t="s">
        <v>91</v>
      </c>
      <c r="AW476" s="13" t="s">
        <v>36</v>
      </c>
      <c r="AX476" s="13" t="s">
        <v>82</v>
      </c>
      <c r="AY476" s="261" t="s">
        <v>211</v>
      </c>
    </row>
    <row r="477" s="13" customFormat="1">
      <c r="A477" s="13"/>
      <c r="B477" s="250"/>
      <c r="C477" s="251"/>
      <c r="D477" s="252" t="s">
        <v>219</v>
      </c>
      <c r="E477" s="253" t="s">
        <v>1</v>
      </c>
      <c r="F477" s="254" t="s">
        <v>247</v>
      </c>
      <c r="G477" s="251"/>
      <c r="H477" s="255">
        <v>120.59999999999999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1" t="s">
        <v>219</v>
      </c>
      <c r="AU477" s="261" t="s">
        <v>91</v>
      </c>
      <c r="AV477" s="13" t="s">
        <v>91</v>
      </c>
      <c r="AW477" s="13" t="s">
        <v>36</v>
      </c>
      <c r="AX477" s="13" t="s">
        <v>82</v>
      </c>
      <c r="AY477" s="261" t="s">
        <v>211</v>
      </c>
    </row>
    <row r="478" s="14" customFormat="1">
      <c r="A478" s="14"/>
      <c r="B478" s="262"/>
      <c r="C478" s="263"/>
      <c r="D478" s="252" t="s">
        <v>219</v>
      </c>
      <c r="E478" s="264" t="s">
        <v>1</v>
      </c>
      <c r="F478" s="265" t="s">
        <v>221</v>
      </c>
      <c r="G478" s="263"/>
      <c r="H478" s="266">
        <v>162.40000000000001</v>
      </c>
      <c r="I478" s="267"/>
      <c r="J478" s="263"/>
      <c r="K478" s="263"/>
      <c r="L478" s="268"/>
      <c r="M478" s="269"/>
      <c r="N478" s="270"/>
      <c r="O478" s="270"/>
      <c r="P478" s="270"/>
      <c r="Q478" s="270"/>
      <c r="R478" s="270"/>
      <c r="S478" s="270"/>
      <c r="T478" s="27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2" t="s">
        <v>219</v>
      </c>
      <c r="AU478" s="272" t="s">
        <v>91</v>
      </c>
      <c r="AV478" s="14" t="s">
        <v>217</v>
      </c>
      <c r="AW478" s="14" t="s">
        <v>36</v>
      </c>
      <c r="AX478" s="14" t="s">
        <v>14</v>
      </c>
      <c r="AY478" s="272" t="s">
        <v>211</v>
      </c>
    </row>
    <row r="479" s="2" customFormat="1" ht="72" customHeight="1">
      <c r="A479" s="38"/>
      <c r="B479" s="39"/>
      <c r="C479" s="237" t="s">
        <v>704</v>
      </c>
      <c r="D479" s="237" t="s">
        <v>213</v>
      </c>
      <c r="E479" s="238" t="s">
        <v>705</v>
      </c>
      <c r="F479" s="239" t="s">
        <v>706</v>
      </c>
      <c r="G479" s="240" t="s">
        <v>104</v>
      </c>
      <c r="H479" s="241">
        <v>87.599999999999994</v>
      </c>
      <c r="I479" s="242"/>
      <c r="J479" s="243">
        <f>ROUND(I479*H479,2)</f>
        <v>0</v>
      </c>
      <c r="K479" s="239" t="s">
        <v>216</v>
      </c>
      <c r="L479" s="44"/>
      <c r="M479" s="244" t="s">
        <v>1</v>
      </c>
      <c r="N479" s="245" t="s">
        <v>47</v>
      </c>
      <c r="O479" s="91"/>
      <c r="P479" s="246">
        <f>O479*H479</f>
        <v>0</v>
      </c>
      <c r="Q479" s="246">
        <v>0</v>
      </c>
      <c r="R479" s="246">
        <f>Q479*H479</f>
        <v>0</v>
      </c>
      <c r="S479" s="246">
        <v>0</v>
      </c>
      <c r="T479" s="247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48" t="s">
        <v>217</v>
      </c>
      <c r="AT479" s="248" t="s">
        <v>213</v>
      </c>
      <c r="AU479" s="248" t="s">
        <v>91</v>
      </c>
      <c r="AY479" s="17" t="s">
        <v>211</v>
      </c>
      <c r="BE479" s="249">
        <f>IF(N479="základní",J479,0)</f>
        <v>0</v>
      </c>
      <c r="BF479" s="249">
        <f>IF(N479="snížená",J479,0)</f>
        <v>0</v>
      </c>
      <c r="BG479" s="249">
        <f>IF(N479="zákl. přenesená",J479,0)</f>
        <v>0</v>
      </c>
      <c r="BH479" s="249">
        <f>IF(N479="sníž. přenesená",J479,0)</f>
        <v>0</v>
      </c>
      <c r="BI479" s="249">
        <f>IF(N479="nulová",J479,0)</f>
        <v>0</v>
      </c>
      <c r="BJ479" s="17" t="s">
        <v>14</v>
      </c>
      <c r="BK479" s="249">
        <f>ROUND(I479*H479,2)</f>
        <v>0</v>
      </c>
      <c r="BL479" s="17" t="s">
        <v>217</v>
      </c>
      <c r="BM479" s="248" t="s">
        <v>707</v>
      </c>
    </row>
    <row r="480" s="13" customFormat="1">
      <c r="A480" s="13"/>
      <c r="B480" s="250"/>
      <c r="C480" s="251"/>
      <c r="D480" s="252" t="s">
        <v>219</v>
      </c>
      <c r="E480" s="253" t="s">
        <v>1</v>
      </c>
      <c r="F480" s="254" t="s">
        <v>150</v>
      </c>
      <c r="G480" s="251"/>
      <c r="H480" s="255">
        <v>87.599999999999994</v>
      </c>
      <c r="I480" s="256"/>
      <c r="J480" s="251"/>
      <c r="K480" s="251"/>
      <c r="L480" s="257"/>
      <c r="M480" s="258"/>
      <c r="N480" s="259"/>
      <c r="O480" s="259"/>
      <c r="P480" s="259"/>
      <c r="Q480" s="259"/>
      <c r="R480" s="259"/>
      <c r="S480" s="259"/>
      <c r="T480" s="26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1" t="s">
        <v>219</v>
      </c>
      <c r="AU480" s="261" t="s">
        <v>91</v>
      </c>
      <c r="AV480" s="13" t="s">
        <v>91</v>
      </c>
      <c r="AW480" s="13" t="s">
        <v>36</v>
      </c>
      <c r="AX480" s="13" t="s">
        <v>82</v>
      </c>
      <c r="AY480" s="261" t="s">
        <v>211</v>
      </c>
    </row>
    <row r="481" s="14" customFormat="1">
      <c r="A481" s="14"/>
      <c r="B481" s="262"/>
      <c r="C481" s="263"/>
      <c r="D481" s="252" t="s">
        <v>219</v>
      </c>
      <c r="E481" s="264" t="s">
        <v>1</v>
      </c>
      <c r="F481" s="265" t="s">
        <v>221</v>
      </c>
      <c r="G481" s="263"/>
      <c r="H481" s="266">
        <v>87.599999999999994</v>
      </c>
      <c r="I481" s="267"/>
      <c r="J481" s="263"/>
      <c r="K481" s="263"/>
      <c r="L481" s="268"/>
      <c r="M481" s="269"/>
      <c r="N481" s="270"/>
      <c r="O481" s="270"/>
      <c r="P481" s="270"/>
      <c r="Q481" s="270"/>
      <c r="R481" s="270"/>
      <c r="S481" s="270"/>
      <c r="T481" s="27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2" t="s">
        <v>219</v>
      </c>
      <c r="AU481" s="272" t="s">
        <v>91</v>
      </c>
      <c r="AV481" s="14" t="s">
        <v>217</v>
      </c>
      <c r="AW481" s="14" t="s">
        <v>36</v>
      </c>
      <c r="AX481" s="14" t="s">
        <v>14</v>
      </c>
      <c r="AY481" s="272" t="s">
        <v>211</v>
      </c>
    </row>
    <row r="482" s="12" customFormat="1" ht="22.8" customHeight="1">
      <c r="A482" s="12"/>
      <c r="B482" s="221"/>
      <c r="C482" s="222"/>
      <c r="D482" s="223" t="s">
        <v>81</v>
      </c>
      <c r="E482" s="235" t="s">
        <v>708</v>
      </c>
      <c r="F482" s="235" t="s">
        <v>709</v>
      </c>
      <c r="G482" s="222"/>
      <c r="H482" s="222"/>
      <c r="I482" s="225"/>
      <c r="J482" s="236">
        <f>BK482</f>
        <v>0</v>
      </c>
      <c r="K482" s="222"/>
      <c r="L482" s="227"/>
      <c r="M482" s="228"/>
      <c r="N482" s="229"/>
      <c r="O482" s="229"/>
      <c r="P482" s="230">
        <f>SUM(P483:P524)</f>
        <v>0</v>
      </c>
      <c r="Q482" s="229"/>
      <c r="R482" s="230">
        <f>SUM(R483:R524)</f>
        <v>0</v>
      </c>
      <c r="S482" s="229"/>
      <c r="T482" s="231">
        <f>SUM(T483:T524)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32" t="s">
        <v>14</v>
      </c>
      <c r="AT482" s="233" t="s">
        <v>81</v>
      </c>
      <c r="AU482" s="233" t="s">
        <v>14</v>
      </c>
      <c r="AY482" s="232" t="s">
        <v>211</v>
      </c>
      <c r="BK482" s="234">
        <f>SUM(BK483:BK524)</f>
        <v>0</v>
      </c>
    </row>
    <row r="483" s="2" customFormat="1" ht="36" customHeight="1">
      <c r="A483" s="38"/>
      <c r="B483" s="39"/>
      <c r="C483" s="237" t="s">
        <v>710</v>
      </c>
      <c r="D483" s="237" t="s">
        <v>213</v>
      </c>
      <c r="E483" s="238" t="s">
        <v>711</v>
      </c>
      <c r="F483" s="239" t="s">
        <v>712</v>
      </c>
      <c r="G483" s="240" t="s">
        <v>118</v>
      </c>
      <c r="H483" s="241">
        <v>2768.3919999999998</v>
      </c>
      <c r="I483" s="242"/>
      <c r="J483" s="243">
        <f>ROUND(I483*H483,2)</f>
        <v>0</v>
      </c>
      <c r="K483" s="239" t="s">
        <v>216</v>
      </c>
      <c r="L483" s="44"/>
      <c r="M483" s="244" t="s">
        <v>1</v>
      </c>
      <c r="N483" s="245" t="s">
        <v>47</v>
      </c>
      <c r="O483" s="91"/>
      <c r="P483" s="246">
        <f>O483*H483</f>
        <v>0</v>
      </c>
      <c r="Q483" s="246">
        <v>0</v>
      </c>
      <c r="R483" s="246">
        <f>Q483*H483</f>
        <v>0</v>
      </c>
      <c r="S483" s="246">
        <v>0</v>
      </c>
      <c r="T483" s="247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48" t="s">
        <v>217</v>
      </c>
      <c r="AT483" s="248" t="s">
        <v>213</v>
      </c>
      <c r="AU483" s="248" t="s">
        <v>91</v>
      </c>
      <c r="AY483" s="17" t="s">
        <v>211</v>
      </c>
      <c r="BE483" s="249">
        <f>IF(N483="základní",J483,0)</f>
        <v>0</v>
      </c>
      <c r="BF483" s="249">
        <f>IF(N483="snížená",J483,0)</f>
        <v>0</v>
      </c>
      <c r="BG483" s="249">
        <f>IF(N483="zákl. přenesená",J483,0)</f>
        <v>0</v>
      </c>
      <c r="BH483" s="249">
        <f>IF(N483="sníž. přenesená",J483,0)</f>
        <v>0</v>
      </c>
      <c r="BI483" s="249">
        <f>IF(N483="nulová",J483,0)</f>
        <v>0</v>
      </c>
      <c r="BJ483" s="17" t="s">
        <v>14</v>
      </c>
      <c r="BK483" s="249">
        <f>ROUND(I483*H483,2)</f>
        <v>0</v>
      </c>
      <c r="BL483" s="17" t="s">
        <v>217</v>
      </c>
      <c r="BM483" s="248" t="s">
        <v>713</v>
      </c>
    </row>
    <row r="484" s="13" customFormat="1">
      <c r="A484" s="13"/>
      <c r="B484" s="250"/>
      <c r="C484" s="251"/>
      <c r="D484" s="252" t="s">
        <v>219</v>
      </c>
      <c r="E484" s="253" t="s">
        <v>1</v>
      </c>
      <c r="F484" s="254" t="s">
        <v>116</v>
      </c>
      <c r="G484" s="251"/>
      <c r="H484" s="255">
        <v>2768.3919999999998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1" t="s">
        <v>219</v>
      </c>
      <c r="AU484" s="261" t="s">
        <v>91</v>
      </c>
      <c r="AV484" s="13" t="s">
        <v>91</v>
      </c>
      <c r="AW484" s="13" t="s">
        <v>36</v>
      </c>
      <c r="AX484" s="13" t="s">
        <v>82</v>
      </c>
      <c r="AY484" s="261" t="s">
        <v>211</v>
      </c>
    </row>
    <row r="485" s="13" customFormat="1">
      <c r="A485" s="13"/>
      <c r="B485" s="250"/>
      <c r="C485" s="251"/>
      <c r="D485" s="252" t="s">
        <v>219</v>
      </c>
      <c r="E485" s="253" t="s">
        <v>1</v>
      </c>
      <c r="F485" s="254" t="s">
        <v>125</v>
      </c>
      <c r="G485" s="251"/>
      <c r="H485" s="255">
        <v>0</v>
      </c>
      <c r="I485" s="256"/>
      <c r="J485" s="251"/>
      <c r="K485" s="251"/>
      <c r="L485" s="257"/>
      <c r="M485" s="258"/>
      <c r="N485" s="259"/>
      <c r="O485" s="259"/>
      <c r="P485" s="259"/>
      <c r="Q485" s="259"/>
      <c r="R485" s="259"/>
      <c r="S485" s="259"/>
      <c r="T485" s="26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1" t="s">
        <v>219</v>
      </c>
      <c r="AU485" s="261" t="s">
        <v>91</v>
      </c>
      <c r="AV485" s="13" t="s">
        <v>91</v>
      </c>
      <c r="AW485" s="13" t="s">
        <v>36</v>
      </c>
      <c r="AX485" s="13" t="s">
        <v>82</v>
      </c>
      <c r="AY485" s="261" t="s">
        <v>211</v>
      </c>
    </row>
    <row r="486" s="13" customFormat="1">
      <c r="A486" s="13"/>
      <c r="B486" s="250"/>
      <c r="C486" s="251"/>
      <c r="D486" s="252" t="s">
        <v>219</v>
      </c>
      <c r="E486" s="253" t="s">
        <v>1</v>
      </c>
      <c r="F486" s="254" t="s">
        <v>127</v>
      </c>
      <c r="G486" s="251"/>
      <c r="H486" s="255">
        <v>0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1" t="s">
        <v>219</v>
      </c>
      <c r="AU486" s="261" t="s">
        <v>91</v>
      </c>
      <c r="AV486" s="13" t="s">
        <v>91</v>
      </c>
      <c r="AW486" s="13" t="s">
        <v>36</v>
      </c>
      <c r="AX486" s="13" t="s">
        <v>82</v>
      </c>
      <c r="AY486" s="261" t="s">
        <v>211</v>
      </c>
    </row>
    <row r="487" s="14" customFormat="1">
      <c r="A487" s="14"/>
      <c r="B487" s="262"/>
      <c r="C487" s="263"/>
      <c r="D487" s="252" t="s">
        <v>219</v>
      </c>
      <c r="E487" s="264" t="s">
        <v>1</v>
      </c>
      <c r="F487" s="265" t="s">
        <v>221</v>
      </c>
      <c r="G487" s="263"/>
      <c r="H487" s="266">
        <v>2768.3919999999998</v>
      </c>
      <c r="I487" s="267"/>
      <c r="J487" s="263"/>
      <c r="K487" s="263"/>
      <c r="L487" s="268"/>
      <c r="M487" s="269"/>
      <c r="N487" s="270"/>
      <c r="O487" s="270"/>
      <c r="P487" s="270"/>
      <c r="Q487" s="270"/>
      <c r="R487" s="270"/>
      <c r="S487" s="270"/>
      <c r="T487" s="271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2" t="s">
        <v>219</v>
      </c>
      <c r="AU487" s="272" t="s">
        <v>91</v>
      </c>
      <c r="AV487" s="14" t="s">
        <v>217</v>
      </c>
      <c r="AW487" s="14" t="s">
        <v>36</v>
      </c>
      <c r="AX487" s="14" t="s">
        <v>14</v>
      </c>
      <c r="AY487" s="272" t="s">
        <v>211</v>
      </c>
    </row>
    <row r="488" s="2" customFormat="1" ht="36" customHeight="1">
      <c r="A488" s="38"/>
      <c r="B488" s="39"/>
      <c r="C488" s="237" t="s">
        <v>714</v>
      </c>
      <c r="D488" s="237" t="s">
        <v>213</v>
      </c>
      <c r="E488" s="238" t="s">
        <v>715</v>
      </c>
      <c r="F488" s="239" t="s">
        <v>716</v>
      </c>
      <c r="G488" s="240" t="s">
        <v>118</v>
      </c>
      <c r="H488" s="241">
        <v>24915.527999999998</v>
      </c>
      <c r="I488" s="242"/>
      <c r="J488" s="243">
        <f>ROUND(I488*H488,2)</f>
        <v>0</v>
      </c>
      <c r="K488" s="239" t="s">
        <v>216</v>
      </c>
      <c r="L488" s="44"/>
      <c r="M488" s="244" t="s">
        <v>1</v>
      </c>
      <c r="N488" s="245" t="s">
        <v>47</v>
      </c>
      <c r="O488" s="91"/>
      <c r="P488" s="246">
        <f>O488*H488</f>
        <v>0</v>
      </c>
      <c r="Q488" s="246">
        <v>0</v>
      </c>
      <c r="R488" s="246">
        <f>Q488*H488</f>
        <v>0</v>
      </c>
      <c r="S488" s="246">
        <v>0</v>
      </c>
      <c r="T488" s="247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48" t="s">
        <v>217</v>
      </c>
      <c r="AT488" s="248" t="s">
        <v>213</v>
      </c>
      <c r="AU488" s="248" t="s">
        <v>91</v>
      </c>
      <c r="AY488" s="17" t="s">
        <v>211</v>
      </c>
      <c r="BE488" s="249">
        <f>IF(N488="základní",J488,0)</f>
        <v>0</v>
      </c>
      <c r="BF488" s="249">
        <f>IF(N488="snížená",J488,0)</f>
        <v>0</v>
      </c>
      <c r="BG488" s="249">
        <f>IF(N488="zákl. přenesená",J488,0)</f>
        <v>0</v>
      </c>
      <c r="BH488" s="249">
        <f>IF(N488="sníž. přenesená",J488,0)</f>
        <v>0</v>
      </c>
      <c r="BI488" s="249">
        <f>IF(N488="nulová",J488,0)</f>
        <v>0</v>
      </c>
      <c r="BJ488" s="17" t="s">
        <v>14</v>
      </c>
      <c r="BK488" s="249">
        <f>ROUND(I488*H488,2)</f>
        <v>0</v>
      </c>
      <c r="BL488" s="17" t="s">
        <v>217</v>
      </c>
      <c r="BM488" s="248" t="s">
        <v>717</v>
      </c>
    </row>
    <row r="489" s="13" customFormat="1">
      <c r="A489" s="13"/>
      <c r="B489" s="250"/>
      <c r="C489" s="251"/>
      <c r="D489" s="252" t="s">
        <v>219</v>
      </c>
      <c r="E489" s="253" t="s">
        <v>1</v>
      </c>
      <c r="F489" s="254" t="s">
        <v>718</v>
      </c>
      <c r="G489" s="251"/>
      <c r="H489" s="255">
        <v>24915.527999999998</v>
      </c>
      <c r="I489" s="256"/>
      <c r="J489" s="251"/>
      <c r="K489" s="251"/>
      <c r="L489" s="257"/>
      <c r="M489" s="258"/>
      <c r="N489" s="259"/>
      <c r="O489" s="259"/>
      <c r="P489" s="259"/>
      <c r="Q489" s="259"/>
      <c r="R489" s="259"/>
      <c r="S489" s="259"/>
      <c r="T489" s="26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1" t="s">
        <v>219</v>
      </c>
      <c r="AU489" s="261" t="s">
        <v>91</v>
      </c>
      <c r="AV489" s="13" t="s">
        <v>91</v>
      </c>
      <c r="AW489" s="13" t="s">
        <v>36</v>
      </c>
      <c r="AX489" s="13" t="s">
        <v>82</v>
      </c>
      <c r="AY489" s="261" t="s">
        <v>211</v>
      </c>
    </row>
    <row r="490" s="14" customFormat="1">
      <c r="A490" s="14"/>
      <c r="B490" s="262"/>
      <c r="C490" s="263"/>
      <c r="D490" s="252" t="s">
        <v>219</v>
      </c>
      <c r="E490" s="264" t="s">
        <v>1</v>
      </c>
      <c r="F490" s="265" t="s">
        <v>221</v>
      </c>
      <c r="G490" s="263"/>
      <c r="H490" s="266">
        <v>24915.527999999998</v>
      </c>
      <c r="I490" s="267"/>
      <c r="J490" s="263"/>
      <c r="K490" s="263"/>
      <c r="L490" s="268"/>
      <c r="M490" s="269"/>
      <c r="N490" s="270"/>
      <c r="O490" s="270"/>
      <c r="P490" s="270"/>
      <c r="Q490" s="270"/>
      <c r="R490" s="270"/>
      <c r="S490" s="270"/>
      <c r="T490" s="271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2" t="s">
        <v>219</v>
      </c>
      <c r="AU490" s="272" t="s">
        <v>91</v>
      </c>
      <c r="AV490" s="14" t="s">
        <v>217</v>
      </c>
      <c r="AW490" s="14" t="s">
        <v>36</v>
      </c>
      <c r="AX490" s="14" t="s">
        <v>14</v>
      </c>
      <c r="AY490" s="272" t="s">
        <v>211</v>
      </c>
    </row>
    <row r="491" s="2" customFormat="1" ht="24" customHeight="1">
      <c r="A491" s="38"/>
      <c r="B491" s="39"/>
      <c r="C491" s="237" t="s">
        <v>719</v>
      </c>
      <c r="D491" s="237" t="s">
        <v>213</v>
      </c>
      <c r="E491" s="238" t="s">
        <v>720</v>
      </c>
      <c r="F491" s="239" t="s">
        <v>721</v>
      </c>
      <c r="G491" s="240" t="s">
        <v>118</v>
      </c>
      <c r="H491" s="241">
        <v>2825.6460000000002</v>
      </c>
      <c r="I491" s="242"/>
      <c r="J491" s="243">
        <f>ROUND(I491*H491,2)</f>
        <v>0</v>
      </c>
      <c r="K491" s="239" t="s">
        <v>216</v>
      </c>
      <c r="L491" s="44"/>
      <c r="M491" s="244" t="s">
        <v>1</v>
      </c>
      <c r="N491" s="245" t="s">
        <v>47</v>
      </c>
      <c r="O491" s="91"/>
      <c r="P491" s="246">
        <f>O491*H491</f>
        <v>0</v>
      </c>
      <c r="Q491" s="246">
        <v>0</v>
      </c>
      <c r="R491" s="246">
        <f>Q491*H491</f>
        <v>0</v>
      </c>
      <c r="S491" s="246">
        <v>0</v>
      </c>
      <c r="T491" s="247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48" t="s">
        <v>217</v>
      </c>
      <c r="AT491" s="248" t="s">
        <v>213</v>
      </c>
      <c r="AU491" s="248" t="s">
        <v>91</v>
      </c>
      <c r="AY491" s="17" t="s">
        <v>211</v>
      </c>
      <c r="BE491" s="249">
        <f>IF(N491="základní",J491,0)</f>
        <v>0</v>
      </c>
      <c r="BF491" s="249">
        <f>IF(N491="snížená",J491,0)</f>
        <v>0</v>
      </c>
      <c r="BG491" s="249">
        <f>IF(N491="zákl. přenesená",J491,0)</f>
        <v>0</v>
      </c>
      <c r="BH491" s="249">
        <f>IF(N491="sníž. přenesená",J491,0)</f>
        <v>0</v>
      </c>
      <c r="BI491" s="249">
        <f>IF(N491="nulová",J491,0)</f>
        <v>0</v>
      </c>
      <c r="BJ491" s="17" t="s">
        <v>14</v>
      </c>
      <c r="BK491" s="249">
        <f>ROUND(I491*H491,2)</f>
        <v>0</v>
      </c>
      <c r="BL491" s="17" t="s">
        <v>217</v>
      </c>
      <c r="BM491" s="248" t="s">
        <v>722</v>
      </c>
    </row>
    <row r="492" s="13" customFormat="1">
      <c r="A492" s="13"/>
      <c r="B492" s="250"/>
      <c r="C492" s="251"/>
      <c r="D492" s="252" t="s">
        <v>219</v>
      </c>
      <c r="E492" s="253" t="s">
        <v>129</v>
      </c>
      <c r="F492" s="254" t="s">
        <v>723</v>
      </c>
      <c r="G492" s="251"/>
      <c r="H492" s="255">
        <v>2.153</v>
      </c>
      <c r="I492" s="256"/>
      <c r="J492" s="251"/>
      <c r="K492" s="251"/>
      <c r="L492" s="257"/>
      <c r="M492" s="258"/>
      <c r="N492" s="259"/>
      <c r="O492" s="259"/>
      <c r="P492" s="259"/>
      <c r="Q492" s="259"/>
      <c r="R492" s="259"/>
      <c r="S492" s="259"/>
      <c r="T492" s="26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1" t="s">
        <v>219</v>
      </c>
      <c r="AU492" s="261" t="s">
        <v>91</v>
      </c>
      <c r="AV492" s="13" t="s">
        <v>91</v>
      </c>
      <c r="AW492" s="13" t="s">
        <v>36</v>
      </c>
      <c r="AX492" s="13" t="s">
        <v>82</v>
      </c>
      <c r="AY492" s="261" t="s">
        <v>211</v>
      </c>
    </row>
    <row r="493" s="13" customFormat="1">
      <c r="A493" s="13"/>
      <c r="B493" s="250"/>
      <c r="C493" s="251"/>
      <c r="D493" s="252" t="s">
        <v>219</v>
      </c>
      <c r="E493" s="253" t="s">
        <v>121</v>
      </c>
      <c r="F493" s="254" t="s">
        <v>724</v>
      </c>
      <c r="G493" s="251"/>
      <c r="H493" s="255">
        <v>31.175000000000001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1" t="s">
        <v>219</v>
      </c>
      <c r="AU493" s="261" t="s">
        <v>91</v>
      </c>
      <c r="AV493" s="13" t="s">
        <v>91</v>
      </c>
      <c r="AW493" s="13" t="s">
        <v>36</v>
      </c>
      <c r="AX493" s="13" t="s">
        <v>82</v>
      </c>
      <c r="AY493" s="261" t="s">
        <v>211</v>
      </c>
    </row>
    <row r="494" s="13" customFormat="1">
      <c r="A494" s="13"/>
      <c r="B494" s="250"/>
      <c r="C494" s="251"/>
      <c r="D494" s="252" t="s">
        <v>219</v>
      </c>
      <c r="E494" s="253" t="s">
        <v>152</v>
      </c>
      <c r="F494" s="254" t="s">
        <v>725</v>
      </c>
      <c r="G494" s="251"/>
      <c r="H494" s="255">
        <v>22.776</v>
      </c>
      <c r="I494" s="256"/>
      <c r="J494" s="251"/>
      <c r="K494" s="251"/>
      <c r="L494" s="257"/>
      <c r="M494" s="258"/>
      <c r="N494" s="259"/>
      <c r="O494" s="259"/>
      <c r="P494" s="259"/>
      <c r="Q494" s="259"/>
      <c r="R494" s="259"/>
      <c r="S494" s="259"/>
      <c r="T494" s="26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1" t="s">
        <v>219</v>
      </c>
      <c r="AU494" s="261" t="s">
        <v>91</v>
      </c>
      <c r="AV494" s="13" t="s">
        <v>91</v>
      </c>
      <c r="AW494" s="13" t="s">
        <v>36</v>
      </c>
      <c r="AX494" s="13" t="s">
        <v>82</v>
      </c>
      <c r="AY494" s="261" t="s">
        <v>211</v>
      </c>
    </row>
    <row r="495" s="13" customFormat="1">
      <c r="A495" s="13"/>
      <c r="B495" s="250"/>
      <c r="C495" s="251"/>
      <c r="D495" s="252" t="s">
        <v>219</v>
      </c>
      <c r="E495" s="253" t="s">
        <v>155</v>
      </c>
      <c r="F495" s="254" t="s">
        <v>726</v>
      </c>
      <c r="G495" s="251"/>
      <c r="H495" s="255">
        <v>0.80000000000000004</v>
      </c>
      <c r="I495" s="256"/>
      <c r="J495" s="251"/>
      <c r="K495" s="251"/>
      <c r="L495" s="257"/>
      <c r="M495" s="258"/>
      <c r="N495" s="259"/>
      <c r="O495" s="259"/>
      <c r="P495" s="259"/>
      <c r="Q495" s="259"/>
      <c r="R495" s="259"/>
      <c r="S495" s="259"/>
      <c r="T495" s="26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1" t="s">
        <v>219</v>
      </c>
      <c r="AU495" s="261" t="s">
        <v>91</v>
      </c>
      <c r="AV495" s="13" t="s">
        <v>91</v>
      </c>
      <c r="AW495" s="13" t="s">
        <v>36</v>
      </c>
      <c r="AX495" s="13" t="s">
        <v>82</v>
      </c>
      <c r="AY495" s="261" t="s">
        <v>211</v>
      </c>
    </row>
    <row r="496" s="13" customFormat="1">
      <c r="A496" s="13"/>
      <c r="B496" s="250"/>
      <c r="C496" s="251"/>
      <c r="D496" s="252" t="s">
        <v>219</v>
      </c>
      <c r="E496" s="253" t="s">
        <v>158</v>
      </c>
      <c r="F496" s="254" t="s">
        <v>727</v>
      </c>
      <c r="G496" s="251"/>
      <c r="H496" s="255">
        <v>0.14999999999999999</v>
      </c>
      <c r="I496" s="256"/>
      <c r="J496" s="251"/>
      <c r="K496" s="251"/>
      <c r="L496" s="257"/>
      <c r="M496" s="258"/>
      <c r="N496" s="259"/>
      <c r="O496" s="259"/>
      <c r="P496" s="259"/>
      <c r="Q496" s="259"/>
      <c r="R496" s="259"/>
      <c r="S496" s="259"/>
      <c r="T496" s="26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1" t="s">
        <v>219</v>
      </c>
      <c r="AU496" s="261" t="s">
        <v>91</v>
      </c>
      <c r="AV496" s="13" t="s">
        <v>91</v>
      </c>
      <c r="AW496" s="13" t="s">
        <v>36</v>
      </c>
      <c r="AX496" s="13" t="s">
        <v>82</v>
      </c>
      <c r="AY496" s="261" t="s">
        <v>211</v>
      </c>
    </row>
    <row r="497" s="13" customFormat="1">
      <c r="A497" s="13"/>
      <c r="B497" s="250"/>
      <c r="C497" s="251"/>
      <c r="D497" s="252" t="s">
        <v>219</v>
      </c>
      <c r="E497" s="253" t="s">
        <v>161</v>
      </c>
      <c r="F497" s="254" t="s">
        <v>728</v>
      </c>
      <c r="G497" s="251"/>
      <c r="H497" s="255">
        <v>0.20000000000000001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1" t="s">
        <v>219</v>
      </c>
      <c r="AU497" s="261" t="s">
        <v>91</v>
      </c>
      <c r="AV497" s="13" t="s">
        <v>91</v>
      </c>
      <c r="AW497" s="13" t="s">
        <v>36</v>
      </c>
      <c r="AX497" s="13" t="s">
        <v>82</v>
      </c>
      <c r="AY497" s="261" t="s">
        <v>211</v>
      </c>
    </row>
    <row r="498" s="13" customFormat="1">
      <c r="A498" s="13"/>
      <c r="B498" s="250"/>
      <c r="C498" s="251"/>
      <c r="D498" s="252" t="s">
        <v>219</v>
      </c>
      <c r="E498" s="253" t="s">
        <v>116</v>
      </c>
      <c r="F498" s="254" t="s">
        <v>729</v>
      </c>
      <c r="G498" s="251"/>
      <c r="H498" s="255">
        <v>2768.3919999999998</v>
      </c>
      <c r="I498" s="256"/>
      <c r="J498" s="251"/>
      <c r="K498" s="251"/>
      <c r="L498" s="257"/>
      <c r="M498" s="258"/>
      <c r="N498" s="259"/>
      <c r="O498" s="259"/>
      <c r="P498" s="259"/>
      <c r="Q498" s="259"/>
      <c r="R498" s="259"/>
      <c r="S498" s="259"/>
      <c r="T498" s="26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1" t="s">
        <v>219</v>
      </c>
      <c r="AU498" s="261" t="s">
        <v>91</v>
      </c>
      <c r="AV498" s="13" t="s">
        <v>91</v>
      </c>
      <c r="AW498" s="13" t="s">
        <v>36</v>
      </c>
      <c r="AX498" s="13" t="s">
        <v>82</v>
      </c>
      <c r="AY498" s="261" t="s">
        <v>211</v>
      </c>
    </row>
    <row r="499" s="15" customFormat="1">
      <c r="A499" s="15"/>
      <c r="B499" s="286"/>
      <c r="C499" s="287"/>
      <c r="D499" s="252" t="s">
        <v>219</v>
      </c>
      <c r="E499" s="288" t="s">
        <v>125</v>
      </c>
      <c r="F499" s="289" t="s">
        <v>730</v>
      </c>
      <c r="G499" s="287"/>
      <c r="H499" s="288" t="s">
        <v>1</v>
      </c>
      <c r="I499" s="290"/>
      <c r="J499" s="287"/>
      <c r="K499" s="287"/>
      <c r="L499" s="291"/>
      <c r="M499" s="292"/>
      <c r="N499" s="293"/>
      <c r="O499" s="293"/>
      <c r="P499" s="293"/>
      <c r="Q499" s="293"/>
      <c r="R499" s="293"/>
      <c r="S499" s="293"/>
      <c r="T499" s="29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95" t="s">
        <v>219</v>
      </c>
      <c r="AU499" s="295" t="s">
        <v>91</v>
      </c>
      <c r="AV499" s="15" t="s">
        <v>14</v>
      </c>
      <c r="AW499" s="15" t="s">
        <v>36</v>
      </c>
      <c r="AX499" s="15" t="s">
        <v>82</v>
      </c>
      <c r="AY499" s="295" t="s">
        <v>211</v>
      </c>
    </row>
    <row r="500" s="15" customFormat="1">
      <c r="A500" s="15"/>
      <c r="B500" s="286"/>
      <c r="C500" s="287"/>
      <c r="D500" s="252" t="s">
        <v>219</v>
      </c>
      <c r="E500" s="288" t="s">
        <v>127</v>
      </c>
      <c r="F500" s="289" t="s">
        <v>731</v>
      </c>
      <c r="G500" s="287"/>
      <c r="H500" s="288" t="s">
        <v>1</v>
      </c>
      <c r="I500" s="290"/>
      <c r="J500" s="287"/>
      <c r="K500" s="287"/>
      <c r="L500" s="291"/>
      <c r="M500" s="292"/>
      <c r="N500" s="293"/>
      <c r="O500" s="293"/>
      <c r="P500" s="293"/>
      <c r="Q500" s="293"/>
      <c r="R500" s="293"/>
      <c r="S500" s="293"/>
      <c r="T500" s="294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95" t="s">
        <v>219</v>
      </c>
      <c r="AU500" s="295" t="s">
        <v>91</v>
      </c>
      <c r="AV500" s="15" t="s">
        <v>14</v>
      </c>
      <c r="AW500" s="15" t="s">
        <v>36</v>
      </c>
      <c r="AX500" s="15" t="s">
        <v>82</v>
      </c>
      <c r="AY500" s="295" t="s">
        <v>211</v>
      </c>
    </row>
    <row r="501" s="14" customFormat="1">
      <c r="A501" s="14"/>
      <c r="B501" s="262"/>
      <c r="C501" s="263"/>
      <c r="D501" s="252" t="s">
        <v>219</v>
      </c>
      <c r="E501" s="264" t="s">
        <v>1</v>
      </c>
      <c r="F501" s="265" t="s">
        <v>221</v>
      </c>
      <c r="G501" s="263"/>
      <c r="H501" s="266">
        <v>2825.6460000000002</v>
      </c>
      <c r="I501" s="267"/>
      <c r="J501" s="263"/>
      <c r="K501" s="263"/>
      <c r="L501" s="268"/>
      <c r="M501" s="269"/>
      <c r="N501" s="270"/>
      <c r="O501" s="270"/>
      <c r="P501" s="270"/>
      <c r="Q501" s="270"/>
      <c r="R501" s="270"/>
      <c r="S501" s="270"/>
      <c r="T501" s="27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2" t="s">
        <v>219</v>
      </c>
      <c r="AU501" s="272" t="s">
        <v>91</v>
      </c>
      <c r="AV501" s="14" t="s">
        <v>217</v>
      </c>
      <c r="AW501" s="14" t="s">
        <v>36</v>
      </c>
      <c r="AX501" s="14" t="s">
        <v>14</v>
      </c>
      <c r="AY501" s="272" t="s">
        <v>211</v>
      </c>
    </row>
    <row r="502" s="2" customFormat="1" ht="36" customHeight="1">
      <c r="A502" s="38"/>
      <c r="B502" s="39"/>
      <c r="C502" s="237" t="s">
        <v>732</v>
      </c>
      <c r="D502" s="237" t="s">
        <v>213</v>
      </c>
      <c r="E502" s="238" t="s">
        <v>733</v>
      </c>
      <c r="F502" s="239" t="s">
        <v>734</v>
      </c>
      <c r="G502" s="240" t="s">
        <v>118</v>
      </c>
      <c r="H502" s="241">
        <v>57.253999999999998</v>
      </c>
      <c r="I502" s="242"/>
      <c r="J502" s="243">
        <f>ROUND(I502*H502,2)</f>
        <v>0</v>
      </c>
      <c r="K502" s="239" t="s">
        <v>216</v>
      </c>
      <c r="L502" s="44"/>
      <c r="M502" s="244" t="s">
        <v>1</v>
      </c>
      <c r="N502" s="245" t="s">
        <v>47</v>
      </c>
      <c r="O502" s="91"/>
      <c r="P502" s="246">
        <f>O502*H502</f>
        <v>0</v>
      </c>
      <c r="Q502" s="246">
        <v>0</v>
      </c>
      <c r="R502" s="246">
        <f>Q502*H502</f>
        <v>0</v>
      </c>
      <c r="S502" s="246">
        <v>0</v>
      </c>
      <c r="T502" s="247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48" t="s">
        <v>217</v>
      </c>
      <c r="AT502" s="248" t="s">
        <v>213</v>
      </c>
      <c r="AU502" s="248" t="s">
        <v>91</v>
      </c>
      <c r="AY502" s="17" t="s">
        <v>211</v>
      </c>
      <c r="BE502" s="249">
        <f>IF(N502="základní",J502,0)</f>
        <v>0</v>
      </c>
      <c r="BF502" s="249">
        <f>IF(N502="snížená",J502,0)</f>
        <v>0</v>
      </c>
      <c r="BG502" s="249">
        <f>IF(N502="zákl. přenesená",J502,0)</f>
        <v>0</v>
      </c>
      <c r="BH502" s="249">
        <f>IF(N502="sníž. přenesená",J502,0)</f>
        <v>0</v>
      </c>
      <c r="BI502" s="249">
        <f>IF(N502="nulová",J502,0)</f>
        <v>0</v>
      </c>
      <c r="BJ502" s="17" t="s">
        <v>14</v>
      </c>
      <c r="BK502" s="249">
        <f>ROUND(I502*H502,2)</f>
        <v>0</v>
      </c>
      <c r="BL502" s="17" t="s">
        <v>217</v>
      </c>
      <c r="BM502" s="248" t="s">
        <v>735</v>
      </c>
    </row>
    <row r="503" s="13" customFormat="1">
      <c r="A503" s="13"/>
      <c r="B503" s="250"/>
      <c r="C503" s="251"/>
      <c r="D503" s="252" t="s">
        <v>219</v>
      </c>
      <c r="E503" s="253" t="s">
        <v>1</v>
      </c>
      <c r="F503" s="254" t="s">
        <v>736</v>
      </c>
      <c r="G503" s="251"/>
      <c r="H503" s="255">
        <v>31.175000000000001</v>
      </c>
      <c r="I503" s="256"/>
      <c r="J503" s="251"/>
      <c r="K503" s="251"/>
      <c r="L503" s="257"/>
      <c r="M503" s="258"/>
      <c r="N503" s="259"/>
      <c r="O503" s="259"/>
      <c r="P503" s="259"/>
      <c r="Q503" s="259"/>
      <c r="R503" s="259"/>
      <c r="S503" s="259"/>
      <c r="T503" s="26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1" t="s">
        <v>219</v>
      </c>
      <c r="AU503" s="261" t="s">
        <v>91</v>
      </c>
      <c r="AV503" s="13" t="s">
        <v>91</v>
      </c>
      <c r="AW503" s="13" t="s">
        <v>36</v>
      </c>
      <c r="AX503" s="13" t="s">
        <v>82</v>
      </c>
      <c r="AY503" s="261" t="s">
        <v>211</v>
      </c>
    </row>
    <row r="504" s="13" customFormat="1">
      <c r="A504" s="13"/>
      <c r="B504" s="250"/>
      <c r="C504" s="251"/>
      <c r="D504" s="252" t="s">
        <v>219</v>
      </c>
      <c r="E504" s="253" t="s">
        <v>1</v>
      </c>
      <c r="F504" s="254" t="s">
        <v>737</v>
      </c>
      <c r="G504" s="251"/>
      <c r="H504" s="255">
        <v>2.153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1" t="s">
        <v>219</v>
      </c>
      <c r="AU504" s="261" t="s">
        <v>91</v>
      </c>
      <c r="AV504" s="13" t="s">
        <v>91</v>
      </c>
      <c r="AW504" s="13" t="s">
        <v>36</v>
      </c>
      <c r="AX504" s="13" t="s">
        <v>82</v>
      </c>
      <c r="AY504" s="261" t="s">
        <v>211</v>
      </c>
    </row>
    <row r="505" s="13" customFormat="1">
      <c r="A505" s="13"/>
      <c r="B505" s="250"/>
      <c r="C505" s="251"/>
      <c r="D505" s="252" t="s">
        <v>219</v>
      </c>
      <c r="E505" s="253" t="s">
        <v>1</v>
      </c>
      <c r="F505" s="254" t="s">
        <v>738</v>
      </c>
      <c r="G505" s="251"/>
      <c r="H505" s="255">
        <v>22.776</v>
      </c>
      <c r="I505" s="256"/>
      <c r="J505" s="251"/>
      <c r="K505" s="251"/>
      <c r="L505" s="257"/>
      <c r="M505" s="258"/>
      <c r="N505" s="259"/>
      <c r="O505" s="259"/>
      <c r="P505" s="259"/>
      <c r="Q505" s="259"/>
      <c r="R505" s="259"/>
      <c r="S505" s="259"/>
      <c r="T505" s="26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1" t="s">
        <v>219</v>
      </c>
      <c r="AU505" s="261" t="s">
        <v>91</v>
      </c>
      <c r="AV505" s="13" t="s">
        <v>91</v>
      </c>
      <c r="AW505" s="13" t="s">
        <v>36</v>
      </c>
      <c r="AX505" s="13" t="s">
        <v>82</v>
      </c>
      <c r="AY505" s="261" t="s">
        <v>211</v>
      </c>
    </row>
    <row r="506" s="13" customFormat="1">
      <c r="A506" s="13"/>
      <c r="B506" s="250"/>
      <c r="C506" s="251"/>
      <c r="D506" s="252" t="s">
        <v>219</v>
      </c>
      <c r="E506" s="253" t="s">
        <v>1</v>
      </c>
      <c r="F506" s="254" t="s">
        <v>739</v>
      </c>
      <c r="G506" s="251"/>
      <c r="H506" s="255">
        <v>0.80000000000000004</v>
      </c>
      <c r="I506" s="256"/>
      <c r="J506" s="251"/>
      <c r="K506" s="251"/>
      <c r="L506" s="257"/>
      <c r="M506" s="258"/>
      <c r="N506" s="259"/>
      <c r="O506" s="259"/>
      <c r="P506" s="259"/>
      <c r="Q506" s="259"/>
      <c r="R506" s="259"/>
      <c r="S506" s="259"/>
      <c r="T506" s="26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1" t="s">
        <v>219</v>
      </c>
      <c r="AU506" s="261" t="s">
        <v>91</v>
      </c>
      <c r="AV506" s="13" t="s">
        <v>91</v>
      </c>
      <c r="AW506" s="13" t="s">
        <v>36</v>
      </c>
      <c r="AX506" s="13" t="s">
        <v>82</v>
      </c>
      <c r="AY506" s="261" t="s">
        <v>211</v>
      </c>
    </row>
    <row r="507" s="13" customFormat="1">
      <c r="A507" s="13"/>
      <c r="B507" s="250"/>
      <c r="C507" s="251"/>
      <c r="D507" s="252" t="s">
        <v>219</v>
      </c>
      <c r="E507" s="253" t="s">
        <v>1</v>
      </c>
      <c r="F507" s="254" t="s">
        <v>740</v>
      </c>
      <c r="G507" s="251"/>
      <c r="H507" s="255">
        <v>0.14999999999999999</v>
      </c>
      <c r="I507" s="256"/>
      <c r="J507" s="251"/>
      <c r="K507" s="251"/>
      <c r="L507" s="257"/>
      <c r="M507" s="258"/>
      <c r="N507" s="259"/>
      <c r="O507" s="259"/>
      <c r="P507" s="259"/>
      <c r="Q507" s="259"/>
      <c r="R507" s="259"/>
      <c r="S507" s="259"/>
      <c r="T507" s="26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1" t="s">
        <v>219</v>
      </c>
      <c r="AU507" s="261" t="s">
        <v>91</v>
      </c>
      <c r="AV507" s="13" t="s">
        <v>91</v>
      </c>
      <c r="AW507" s="13" t="s">
        <v>36</v>
      </c>
      <c r="AX507" s="13" t="s">
        <v>82</v>
      </c>
      <c r="AY507" s="261" t="s">
        <v>211</v>
      </c>
    </row>
    <row r="508" s="13" customFormat="1">
      <c r="A508" s="13"/>
      <c r="B508" s="250"/>
      <c r="C508" s="251"/>
      <c r="D508" s="252" t="s">
        <v>219</v>
      </c>
      <c r="E508" s="253" t="s">
        <v>1</v>
      </c>
      <c r="F508" s="254" t="s">
        <v>741</v>
      </c>
      <c r="G508" s="251"/>
      <c r="H508" s="255">
        <v>0.20000000000000001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1" t="s">
        <v>219</v>
      </c>
      <c r="AU508" s="261" t="s">
        <v>91</v>
      </c>
      <c r="AV508" s="13" t="s">
        <v>91</v>
      </c>
      <c r="AW508" s="13" t="s">
        <v>36</v>
      </c>
      <c r="AX508" s="13" t="s">
        <v>82</v>
      </c>
      <c r="AY508" s="261" t="s">
        <v>211</v>
      </c>
    </row>
    <row r="509" s="14" customFormat="1">
      <c r="A509" s="14"/>
      <c r="B509" s="262"/>
      <c r="C509" s="263"/>
      <c r="D509" s="252" t="s">
        <v>219</v>
      </c>
      <c r="E509" s="264" t="s">
        <v>1</v>
      </c>
      <c r="F509" s="265" t="s">
        <v>221</v>
      </c>
      <c r="G509" s="263"/>
      <c r="H509" s="266">
        <v>57.253999999999998</v>
      </c>
      <c r="I509" s="267"/>
      <c r="J509" s="263"/>
      <c r="K509" s="263"/>
      <c r="L509" s="268"/>
      <c r="M509" s="269"/>
      <c r="N509" s="270"/>
      <c r="O509" s="270"/>
      <c r="P509" s="270"/>
      <c r="Q509" s="270"/>
      <c r="R509" s="270"/>
      <c r="S509" s="270"/>
      <c r="T509" s="27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2" t="s">
        <v>219</v>
      </c>
      <c r="AU509" s="272" t="s">
        <v>91</v>
      </c>
      <c r="AV509" s="14" t="s">
        <v>217</v>
      </c>
      <c r="AW509" s="14" t="s">
        <v>36</v>
      </c>
      <c r="AX509" s="14" t="s">
        <v>14</v>
      </c>
      <c r="AY509" s="272" t="s">
        <v>211</v>
      </c>
    </row>
    <row r="510" s="2" customFormat="1" ht="36" customHeight="1">
      <c r="A510" s="38"/>
      <c r="B510" s="39"/>
      <c r="C510" s="237" t="s">
        <v>742</v>
      </c>
      <c r="D510" s="237" t="s">
        <v>213</v>
      </c>
      <c r="E510" s="238" t="s">
        <v>743</v>
      </c>
      <c r="F510" s="239" t="s">
        <v>744</v>
      </c>
      <c r="G510" s="240" t="s">
        <v>118</v>
      </c>
      <c r="H510" s="241">
        <v>1087.826</v>
      </c>
      <c r="I510" s="242"/>
      <c r="J510" s="243">
        <f>ROUND(I510*H510,2)</f>
        <v>0</v>
      </c>
      <c r="K510" s="239" t="s">
        <v>216</v>
      </c>
      <c r="L510" s="44"/>
      <c r="M510" s="244" t="s">
        <v>1</v>
      </c>
      <c r="N510" s="245" t="s">
        <v>47</v>
      </c>
      <c r="O510" s="91"/>
      <c r="P510" s="246">
        <f>O510*H510</f>
        <v>0</v>
      </c>
      <c r="Q510" s="246">
        <v>0</v>
      </c>
      <c r="R510" s="246">
        <f>Q510*H510</f>
        <v>0</v>
      </c>
      <c r="S510" s="246">
        <v>0</v>
      </c>
      <c r="T510" s="247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48" t="s">
        <v>217</v>
      </c>
      <c r="AT510" s="248" t="s">
        <v>213</v>
      </c>
      <c r="AU510" s="248" t="s">
        <v>91</v>
      </c>
      <c r="AY510" s="17" t="s">
        <v>211</v>
      </c>
      <c r="BE510" s="249">
        <f>IF(N510="základní",J510,0)</f>
        <v>0</v>
      </c>
      <c r="BF510" s="249">
        <f>IF(N510="snížená",J510,0)</f>
        <v>0</v>
      </c>
      <c r="BG510" s="249">
        <f>IF(N510="zákl. přenesená",J510,0)</f>
        <v>0</v>
      </c>
      <c r="BH510" s="249">
        <f>IF(N510="sníž. přenesená",J510,0)</f>
        <v>0</v>
      </c>
      <c r="BI510" s="249">
        <f>IF(N510="nulová",J510,0)</f>
        <v>0</v>
      </c>
      <c r="BJ510" s="17" t="s">
        <v>14</v>
      </c>
      <c r="BK510" s="249">
        <f>ROUND(I510*H510,2)</f>
        <v>0</v>
      </c>
      <c r="BL510" s="17" t="s">
        <v>217</v>
      </c>
      <c r="BM510" s="248" t="s">
        <v>745</v>
      </c>
    </row>
    <row r="511" s="13" customFormat="1">
      <c r="A511" s="13"/>
      <c r="B511" s="250"/>
      <c r="C511" s="251"/>
      <c r="D511" s="252" t="s">
        <v>219</v>
      </c>
      <c r="E511" s="253" t="s">
        <v>1</v>
      </c>
      <c r="F511" s="254" t="s">
        <v>746</v>
      </c>
      <c r="G511" s="251"/>
      <c r="H511" s="255">
        <v>592.32500000000005</v>
      </c>
      <c r="I511" s="256"/>
      <c r="J511" s="251"/>
      <c r="K511" s="251"/>
      <c r="L511" s="257"/>
      <c r="M511" s="258"/>
      <c r="N511" s="259"/>
      <c r="O511" s="259"/>
      <c r="P511" s="259"/>
      <c r="Q511" s="259"/>
      <c r="R511" s="259"/>
      <c r="S511" s="259"/>
      <c r="T511" s="26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1" t="s">
        <v>219</v>
      </c>
      <c r="AU511" s="261" t="s">
        <v>91</v>
      </c>
      <c r="AV511" s="13" t="s">
        <v>91</v>
      </c>
      <c r="AW511" s="13" t="s">
        <v>36</v>
      </c>
      <c r="AX511" s="13" t="s">
        <v>82</v>
      </c>
      <c r="AY511" s="261" t="s">
        <v>211</v>
      </c>
    </row>
    <row r="512" s="13" customFormat="1">
      <c r="A512" s="13"/>
      <c r="B512" s="250"/>
      <c r="C512" s="251"/>
      <c r="D512" s="252" t="s">
        <v>219</v>
      </c>
      <c r="E512" s="253" t="s">
        <v>1</v>
      </c>
      <c r="F512" s="254" t="s">
        <v>747</v>
      </c>
      <c r="G512" s="251"/>
      <c r="H512" s="255">
        <v>40.906999999999996</v>
      </c>
      <c r="I512" s="256"/>
      <c r="J512" s="251"/>
      <c r="K512" s="251"/>
      <c r="L512" s="257"/>
      <c r="M512" s="258"/>
      <c r="N512" s="259"/>
      <c r="O512" s="259"/>
      <c r="P512" s="259"/>
      <c r="Q512" s="259"/>
      <c r="R512" s="259"/>
      <c r="S512" s="259"/>
      <c r="T512" s="26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1" t="s">
        <v>219</v>
      </c>
      <c r="AU512" s="261" t="s">
        <v>91</v>
      </c>
      <c r="AV512" s="13" t="s">
        <v>91</v>
      </c>
      <c r="AW512" s="13" t="s">
        <v>36</v>
      </c>
      <c r="AX512" s="13" t="s">
        <v>82</v>
      </c>
      <c r="AY512" s="261" t="s">
        <v>211</v>
      </c>
    </row>
    <row r="513" s="13" customFormat="1">
      <c r="A513" s="13"/>
      <c r="B513" s="250"/>
      <c r="C513" s="251"/>
      <c r="D513" s="252" t="s">
        <v>219</v>
      </c>
      <c r="E513" s="253" t="s">
        <v>1</v>
      </c>
      <c r="F513" s="254" t="s">
        <v>748</v>
      </c>
      <c r="G513" s="251"/>
      <c r="H513" s="255">
        <v>432.74400000000003</v>
      </c>
      <c r="I513" s="256"/>
      <c r="J513" s="251"/>
      <c r="K513" s="251"/>
      <c r="L513" s="257"/>
      <c r="M513" s="258"/>
      <c r="N513" s="259"/>
      <c r="O513" s="259"/>
      <c r="P513" s="259"/>
      <c r="Q513" s="259"/>
      <c r="R513" s="259"/>
      <c r="S513" s="259"/>
      <c r="T513" s="26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1" t="s">
        <v>219</v>
      </c>
      <c r="AU513" s="261" t="s">
        <v>91</v>
      </c>
      <c r="AV513" s="13" t="s">
        <v>91</v>
      </c>
      <c r="AW513" s="13" t="s">
        <v>36</v>
      </c>
      <c r="AX513" s="13" t="s">
        <v>82</v>
      </c>
      <c r="AY513" s="261" t="s">
        <v>211</v>
      </c>
    </row>
    <row r="514" s="13" customFormat="1">
      <c r="A514" s="13"/>
      <c r="B514" s="250"/>
      <c r="C514" s="251"/>
      <c r="D514" s="252" t="s">
        <v>219</v>
      </c>
      <c r="E514" s="253" t="s">
        <v>1</v>
      </c>
      <c r="F514" s="254" t="s">
        <v>749</v>
      </c>
      <c r="G514" s="251"/>
      <c r="H514" s="255">
        <v>15.199999999999999</v>
      </c>
      <c r="I514" s="256"/>
      <c r="J514" s="251"/>
      <c r="K514" s="251"/>
      <c r="L514" s="257"/>
      <c r="M514" s="258"/>
      <c r="N514" s="259"/>
      <c r="O514" s="259"/>
      <c r="P514" s="259"/>
      <c r="Q514" s="259"/>
      <c r="R514" s="259"/>
      <c r="S514" s="259"/>
      <c r="T514" s="26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1" t="s">
        <v>219</v>
      </c>
      <c r="AU514" s="261" t="s">
        <v>91</v>
      </c>
      <c r="AV514" s="13" t="s">
        <v>91</v>
      </c>
      <c r="AW514" s="13" t="s">
        <v>36</v>
      </c>
      <c r="AX514" s="13" t="s">
        <v>82</v>
      </c>
      <c r="AY514" s="261" t="s">
        <v>211</v>
      </c>
    </row>
    <row r="515" s="13" customFormat="1">
      <c r="A515" s="13"/>
      <c r="B515" s="250"/>
      <c r="C515" s="251"/>
      <c r="D515" s="252" t="s">
        <v>219</v>
      </c>
      <c r="E515" s="253" t="s">
        <v>1</v>
      </c>
      <c r="F515" s="254" t="s">
        <v>750</v>
      </c>
      <c r="G515" s="251"/>
      <c r="H515" s="255">
        <v>2.8500000000000001</v>
      </c>
      <c r="I515" s="256"/>
      <c r="J515" s="251"/>
      <c r="K515" s="251"/>
      <c r="L515" s="257"/>
      <c r="M515" s="258"/>
      <c r="N515" s="259"/>
      <c r="O515" s="259"/>
      <c r="P515" s="259"/>
      <c r="Q515" s="259"/>
      <c r="R515" s="259"/>
      <c r="S515" s="259"/>
      <c r="T515" s="26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1" t="s">
        <v>219</v>
      </c>
      <c r="AU515" s="261" t="s">
        <v>91</v>
      </c>
      <c r="AV515" s="13" t="s">
        <v>91</v>
      </c>
      <c r="AW515" s="13" t="s">
        <v>36</v>
      </c>
      <c r="AX515" s="13" t="s">
        <v>82</v>
      </c>
      <c r="AY515" s="261" t="s">
        <v>211</v>
      </c>
    </row>
    <row r="516" s="13" customFormat="1">
      <c r="A516" s="13"/>
      <c r="B516" s="250"/>
      <c r="C516" s="251"/>
      <c r="D516" s="252" t="s">
        <v>219</v>
      </c>
      <c r="E516" s="253" t="s">
        <v>1</v>
      </c>
      <c r="F516" s="254" t="s">
        <v>751</v>
      </c>
      <c r="G516" s="251"/>
      <c r="H516" s="255">
        <v>3.7999999999999998</v>
      </c>
      <c r="I516" s="256"/>
      <c r="J516" s="251"/>
      <c r="K516" s="251"/>
      <c r="L516" s="257"/>
      <c r="M516" s="258"/>
      <c r="N516" s="259"/>
      <c r="O516" s="259"/>
      <c r="P516" s="259"/>
      <c r="Q516" s="259"/>
      <c r="R516" s="259"/>
      <c r="S516" s="259"/>
      <c r="T516" s="26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1" t="s">
        <v>219</v>
      </c>
      <c r="AU516" s="261" t="s">
        <v>91</v>
      </c>
      <c r="AV516" s="13" t="s">
        <v>91</v>
      </c>
      <c r="AW516" s="13" t="s">
        <v>36</v>
      </c>
      <c r="AX516" s="13" t="s">
        <v>82</v>
      </c>
      <c r="AY516" s="261" t="s">
        <v>211</v>
      </c>
    </row>
    <row r="517" s="14" customFormat="1">
      <c r="A517" s="14"/>
      <c r="B517" s="262"/>
      <c r="C517" s="263"/>
      <c r="D517" s="252" t="s">
        <v>219</v>
      </c>
      <c r="E517" s="264" t="s">
        <v>1</v>
      </c>
      <c r="F517" s="265" t="s">
        <v>221</v>
      </c>
      <c r="G517" s="263"/>
      <c r="H517" s="266">
        <v>1087.826</v>
      </c>
      <c r="I517" s="267"/>
      <c r="J517" s="263"/>
      <c r="K517" s="263"/>
      <c r="L517" s="268"/>
      <c r="M517" s="269"/>
      <c r="N517" s="270"/>
      <c r="O517" s="270"/>
      <c r="P517" s="270"/>
      <c r="Q517" s="270"/>
      <c r="R517" s="270"/>
      <c r="S517" s="270"/>
      <c r="T517" s="27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2" t="s">
        <v>219</v>
      </c>
      <c r="AU517" s="272" t="s">
        <v>91</v>
      </c>
      <c r="AV517" s="14" t="s">
        <v>217</v>
      </c>
      <c r="AW517" s="14" t="s">
        <v>36</v>
      </c>
      <c r="AX517" s="14" t="s">
        <v>14</v>
      </c>
      <c r="AY517" s="272" t="s">
        <v>211</v>
      </c>
    </row>
    <row r="518" s="2" customFormat="1" ht="36" customHeight="1">
      <c r="A518" s="38"/>
      <c r="B518" s="39"/>
      <c r="C518" s="237" t="s">
        <v>752</v>
      </c>
      <c r="D518" s="237" t="s">
        <v>213</v>
      </c>
      <c r="E518" s="238" t="s">
        <v>753</v>
      </c>
      <c r="F518" s="239" t="s">
        <v>754</v>
      </c>
      <c r="G518" s="240" t="s">
        <v>118</v>
      </c>
      <c r="H518" s="241">
        <v>2768.3919999999998</v>
      </c>
      <c r="I518" s="242"/>
      <c r="J518" s="243">
        <f>ROUND(I518*H518,2)</f>
        <v>0</v>
      </c>
      <c r="K518" s="239" t="s">
        <v>216</v>
      </c>
      <c r="L518" s="44"/>
      <c r="M518" s="244" t="s">
        <v>1</v>
      </c>
      <c r="N518" s="245" t="s">
        <v>47</v>
      </c>
      <c r="O518" s="91"/>
      <c r="P518" s="246">
        <f>O518*H518</f>
        <v>0</v>
      </c>
      <c r="Q518" s="246">
        <v>0</v>
      </c>
      <c r="R518" s="246">
        <f>Q518*H518</f>
        <v>0</v>
      </c>
      <c r="S518" s="246">
        <v>0</v>
      </c>
      <c r="T518" s="247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8" t="s">
        <v>217</v>
      </c>
      <c r="AT518" s="248" t="s">
        <v>213</v>
      </c>
      <c r="AU518" s="248" t="s">
        <v>91</v>
      </c>
      <c r="AY518" s="17" t="s">
        <v>211</v>
      </c>
      <c r="BE518" s="249">
        <f>IF(N518="základní",J518,0)</f>
        <v>0</v>
      </c>
      <c r="BF518" s="249">
        <f>IF(N518="snížená",J518,0)</f>
        <v>0</v>
      </c>
      <c r="BG518" s="249">
        <f>IF(N518="zákl. přenesená",J518,0)</f>
        <v>0</v>
      </c>
      <c r="BH518" s="249">
        <f>IF(N518="sníž. přenesená",J518,0)</f>
        <v>0</v>
      </c>
      <c r="BI518" s="249">
        <f>IF(N518="nulová",J518,0)</f>
        <v>0</v>
      </c>
      <c r="BJ518" s="17" t="s">
        <v>14</v>
      </c>
      <c r="BK518" s="249">
        <f>ROUND(I518*H518,2)</f>
        <v>0</v>
      </c>
      <c r="BL518" s="17" t="s">
        <v>217</v>
      </c>
      <c r="BM518" s="248" t="s">
        <v>755</v>
      </c>
    </row>
    <row r="519" s="2" customFormat="1">
      <c r="A519" s="38"/>
      <c r="B519" s="39"/>
      <c r="C519" s="40"/>
      <c r="D519" s="252" t="s">
        <v>282</v>
      </c>
      <c r="E519" s="40"/>
      <c r="F519" s="273" t="s">
        <v>346</v>
      </c>
      <c r="G519" s="40"/>
      <c r="H519" s="40"/>
      <c r="I519" s="145"/>
      <c r="J519" s="40"/>
      <c r="K519" s="40"/>
      <c r="L519" s="44"/>
      <c r="M519" s="274"/>
      <c r="N519" s="275"/>
      <c r="O519" s="91"/>
      <c r="P519" s="91"/>
      <c r="Q519" s="91"/>
      <c r="R519" s="91"/>
      <c r="S519" s="91"/>
      <c r="T519" s="92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282</v>
      </c>
      <c r="AU519" s="17" t="s">
        <v>91</v>
      </c>
    </row>
    <row r="520" s="13" customFormat="1">
      <c r="A520" s="13"/>
      <c r="B520" s="250"/>
      <c r="C520" s="251"/>
      <c r="D520" s="252" t="s">
        <v>219</v>
      </c>
      <c r="E520" s="253" t="s">
        <v>1</v>
      </c>
      <c r="F520" s="254" t="s">
        <v>116</v>
      </c>
      <c r="G520" s="251"/>
      <c r="H520" s="255">
        <v>2768.3919999999998</v>
      </c>
      <c r="I520" s="256"/>
      <c r="J520" s="251"/>
      <c r="K520" s="251"/>
      <c r="L520" s="257"/>
      <c r="M520" s="258"/>
      <c r="N520" s="259"/>
      <c r="O520" s="259"/>
      <c r="P520" s="259"/>
      <c r="Q520" s="259"/>
      <c r="R520" s="259"/>
      <c r="S520" s="259"/>
      <c r="T520" s="26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1" t="s">
        <v>219</v>
      </c>
      <c r="AU520" s="261" t="s">
        <v>91</v>
      </c>
      <c r="AV520" s="13" t="s">
        <v>91</v>
      </c>
      <c r="AW520" s="13" t="s">
        <v>36</v>
      </c>
      <c r="AX520" s="13" t="s">
        <v>82</v>
      </c>
      <c r="AY520" s="261" t="s">
        <v>211</v>
      </c>
    </row>
    <row r="521" s="14" customFormat="1">
      <c r="A521" s="14"/>
      <c r="B521" s="262"/>
      <c r="C521" s="263"/>
      <c r="D521" s="252" t="s">
        <v>219</v>
      </c>
      <c r="E521" s="264" t="s">
        <v>1</v>
      </c>
      <c r="F521" s="265" t="s">
        <v>221</v>
      </c>
      <c r="G521" s="263"/>
      <c r="H521" s="266">
        <v>2768.3919999999998</v>
      </c>
      <c r="I521" s="267"/>
      <c r="J521" s="263"/>
      <c r="K521" s="263"/>
      <c r="L521" s="268"/>
      <c r="M521" s="269"/>
      <c r="N521" s="270"/>
      <c r="O521" s="270"/>
      <c r="P521" s="270"/>
      <c r="Q521" s="270"/>
      <c r="R521" s="270"/>
      <c r="S521" s="270"/>
      <c r="T521" s="271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2" t="s">
        <v>219</v>
      </c>
      <c r="AU521" s="272" t="s">
        <v>91</v>
      </c>
      <c r="AV521" s="14" t="s">
        <v>217</v>
      </c>
      <c r="AW521" s="14" t="s">
        <v>36</v>
      </c>
      <c r="AX521" s="14" t="s">
        <v>14</v>
      </c>
      <c r="AY521" s="272" t="s">
        <v>211</v>
      </c>
    </row>
    <row r="522" s="2" customFormat="1" ht="16.5" customHeight="1">
      <c r="A522" s="38"/>
      <c r="B522" s="39"/>
      <c r="C522" s="237" t="s">
        <v>756</v>
      </c>
      <c r="D522" s="237" t="s">
        <v>213</v>
      </c>
      <c r="E522" s="238" t="s">
        <v>757</v>
      </c>
      <c r="F522" s="239" t="s">
        <v>758</v>
      </c>
      <c r="G522" s="240" t="s">
        <v>118</v>
      </c>
      <c r="H522" s="241">
        <v>2768.3919999999998</v>
      </c>
      <c r="I522" s="242"/>
      <c r="J522" s="243">
        <f>ROUND(I522*H522,2)</f>
        <v>0</v>
      </c>
      <c r="K522" s="239" t="s">
        <v>1</v>
      </c>
      <c r="L522" s="44"/>
      <c r="M522" s="244" t="s">
        <v>1</v>
      </c>
      <c r="N522" s="245" t="s">
        <v>47</v>
      </c>
      <c r="O522" s="91"/>
      <c r="P522" s="246">
        <f>O522*H522</f>
        <v>0</v>
      </c>
      <c r="Q522" s="246">
        <v>0</v>
      </c>
      <c r="R522" s="246">
        <f>Q522*H522</f>
        <v>0</v>
      </c>
      <c r="S522" s="246">
        <v>0</v>
      </c>
      <c r="T522" s="247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48" t="s">
        <v>217</v>
      </c>
      <c r="AT522" s="248" t="s">
        <v>213</v>
      </c>
      <c r="AU522" s="248" t="s">
        <v>91</v>
      </c>
      <c r="AY522" s="17" t="s">
        <v>211</v>
      </c>
      <c r="BE522" s="249">
        <f>IF(N522="základní",J522,0)</f>
        <v>0</v>
      </c>
      <c r="BF522" s="249">
        <f>IF(N522="snížená",J522,0)</f>
        <v>0</v>
      </c>
      <c r="BG522" s="249">
        <f>IF(N522="zákl. přenesená",J522,0)</f>
        <v>0</v>
      </c>
      <c r="BH522" s="249">
        <f>IF(N522="sníž. přenesená",J522,0)</f>
        <v>0</v>
      </c>
      <c r="BI522" s="249">
        <f>IF(N522="nulová",J522,0)</f>
        <v>0</v>
      </c>
      <c r="BJ522" s="17" t="s">
        <v>14</v>
      </c>
      <c r="BK522" s="249">
        <f>ROUND(I522*H522,2)</f>
        <v>0</v>
      </c>
      <c r="BL522" s="17" t="s">
        <v>217</v>
      </c>
      <c r="BM522" s="248" t="s">
        <v>759</v>
      </c>
    </row>
    <row r="523" s="13" customFormat="1">
      <c r="A523" s="13"/>
      <c r="B523" s="250"/>
      <c r="C523" s="251"/>
      <c r="D523" s="252" t="s">
        <v>219</v>
      </c>
      <c r="E523" s="253" t="s">
        <v>1</v>
      </c>
      <c r="F523" s="254" t="s">
        <v>116</v>
      </c>
      <c r="G523" s="251"/>
      <c r="H523" s="255">
        <v>2768.3919999999998</v>
      </c>
      <c r="I523" s="256"/>
      <c r="J523" s="251"/>
      <c r="K523" s="251"/>
      <c r="L523" s="257"/>
      <c r="M523" s="258"/>
      <c r="N523" s="259"/>
      <c r="O523" s="259"/>
      <c r="P523" s="259"/>
      <c r="Q523" s="259"/>
      <c r="R523" s="259"/>
      <c r="S523" s="259"/>
      <c r="T523" s="26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1" t="s">
        <v>219</v>
      </c>
      <c r="AU523" s="261" t="s">
        <v>91</v>
      </c>
      <c r="AV523" s="13" t="s">
        <v>91</v>
      </c>
      <c r="AW523" s="13" t="s">
        <v>36</v>
      </c>
      <c r="AX523" s="13" t="s">
        <v>82</v>
      </c>
      <c r="AY523" s="261" t="s">
        <v>211</v>
      </c>
    </row>
    <row r="524" s="14" customFormat="1">
      <c r="A524" s="14"/>
      <c r="B524" s="262"/>
      <c r="C524" s="263"/>
      <c r="D524" s="252" t="s">
        <v>219</v>
      </c>
      <c r="E524" s="264" t="s">
        <v>1</v>
      </c>
      <c r="F524" s="265" t="s">
        <v>221</v>
      </c>
      <c r="G524" s="263"/>
      <c r="H524" s="266">
        <v>2768.3919999999998</v>
      </c>
      <c r="I524" s="267"/>
      <c r="J524" s="263"/>
      <c r="K524" s="263"/>
      <c r="L524" s="268"/>
      <c r="M524" s="269"/>
      <c r="N524" s="270"/>
      <c r="O524" s="270"/>
      <c r="P524" s="270"/>
      <c r="Q524" s="270"/>
      <c r="R524" s="270"/>
      <c r="S524" s="270"/>
      <c r="T524" s="271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2" t="s">
        <v>219</v>
      </c>
      <c r="AU524" s="272" t="s">
        <v>91</v>
      </c>
      <c r="AV524" s="14" t="s">
        <v>217</v>
      </c>
      <c r="AW524" s="14" t="s">
        <v>36</v>
      </c>
      <c r="AX524" s="14" t="s">
        <v>14</v>
      </c>
      <c r="AY524" s="272" t="s">
        <v>211</v>
      </c>
    </row>
    <row r="525" s="12" customFormat="1" ht="22.8" customHeight="1">
      <c r="A525" s="12"/>
      <c r="B525" s="221"/>
      <c r="C525" s="222"/>
      <c r="D525" s="223" t="s">
        <v>81</v>
      </c>
      <c r="E525" s="235" t="s">
        <v>760</v>
      </c>
      <c r="F525" s="235" t="s">
        <v>761</v>
      </c>
      <c r="G525" s="222"/>
      <c r="H525" s="222"/>
      <c r="I525" s="225"/>
      <c r="J525" s="236">
        <f>BK525</f>
        <v>0</v>
      </c>
      <c r="K525" s="222"/>
      <c r="L525" s="227"/>
      <c r="M525" s="228"/>
      <c r="N525" s="229"/>
      <c r="O525" s="229"/>
      <c r="P525" s="230">
        <f>SUM(P526:P527)</f>
        <v>0</v>
      </c>
      <c r="Q525" s="229"/>
      <c r="R525" s="230">
        <f>SUM(R526:R527)</f>
        <v>0</v>
      </c>
      <c r="S525" s="229"/>
      <c r="T525" s="231">
        <f>SUM(T526:T527)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32" t="s">
        <v>14</v>
      </c>
      <c r="AT525" s="233" t="s">
        <v>81</v>
      </c>
      <c r="AU525" s="233" t="s">
        <v>14</v>
      </c>
      <c r="AY525" s="232" t="s">
        <v>211</v>
      </c>
      <c r="BK525" s="234">
        <f>SUM(BK526:BK527)</f>
        <v>0</v>
      </c>
    </row>
    <row r="526" s="2" customFormat="1" ht="36" customHeight="1">
      <c r="A526" s="38"/>
      <c r="B526" s="39"/>
      <c r="C526" s="237" t="s">
        <v>762</v>
      </c>
      <c r="D526" s="237" t="s">
        <v>213</v>
      </c>
      <c r="E526" s="238" t="s">
        <v>763</v>
      </c>
      <c r="F526" s="239" t="s">
        <v>764</v>
      </c>
      <c r="G526" s="240" t="s">
        <v>118</v>
      </c>
      <c r="H526" s="241">
        <v>235.74799999999999</v>
      </c>
      <c r="I526" s="242"/>
      <c r="J526" s="243">
        <f>ROUND(I526*H526,2)</f>
        <v>0</v>
      </c>
      <c r="K526" s="239" t="s">
        <v>216</v>
      </c>
      <c r="L526" s="44"/>
      <c r="M526" s="244" t="s">
        <v>1</v>
      </c>
      <c r="N526" s="245" t="s">
        <v>47</v>
      </c>
      <c r="O526" s="91"/>
      <c r="P526" s="246">
        <f>O526*H526</f>
        <v>0</v>
      </c>
      <c r="Q526" s="246">
        <v>0</v>
      </c>
      <c r="R526" s="246">
        <f>Q526*H526</f>
        <v>0</v>
      </c>
      <c r="S526" s="246">
        <v>0</v>
      </c>
      <c r="T526" s="247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48" t="s">
        <v>217</v>
      </c>
      <c r="AT526" s="248" t="s">
        <v>213</v>
      </c>
      <c r="AU526" s="248" t="s">
        <v>91</v>
      </c>
      <c r="AY526" s="17" t="s">
        <v>211</v>
      </c>
      <c r="BE526" s="249">
        <f>IF(N526="základní",J526,0)</f>
        <v>0</v>
      </c>
      <c r="BF526" s="249">
        <f>IF(N526="snížená",J526,0)</f>
        <v>0</v>
      </c>
      <c r="BG526" s="249">
        <f>IF(N526="zákl. přenesená",J526,0)</f>
        <v>0</v>
      </c>
      <c r="BH526" s="249">
        <f>IF(N526="sníž. přenesená",J526,0)</f>
        <v>0</v>
      </c>
      <c r="BI526" s="249">
        <f>IF(N526="nulová",J526,0)</f>
        <v>0</v>
      </c>
      <c r="BJ526" s="17" t="s">
        <v>14</v>
      </c>
      <c r="BK526" s="249">
        <f>ROUND(I526*H526,2)</f>
        <v>0</v>
      </c>
      <c r="BL526" s="17" t="s">
        <v>217</v>
      </c>
      <c r="BM526" s="248" t="s">
        <v>765</v>
      </c>
    </row>
    <row r="527" s="2" customFormat="1" ht="36" customHeight="1">
      <c r="A527" s="38"/>
      <c r="B527" s="39"/>
      <c r="C527" s="237" t="s">
        <v>766</v>
      </c>
      <c r="D527" s="237" t="s">
        <v>213</v>
      </c>
      <c r="E527" s="238" t="s">
        <v>767</v>
      </c>
      <c r="F527" s="239" t="s">
        <v>768</v>
      </c>
      <c r="G527" s="240" t="s">
        <v>118</v>
      </c>
      <c r="H527" s="241">
        <v>235.74799999999999</v>
      </c>
      <c r="I527" s="242"/>
      <c r="J527" s="243">
        <f>ROUND(I527*H527,2)</f>
        <v>0</v>
      </c>
      <c r="K527" s="239" t="s">
        <v>216</v>
      </c>
      <c r="L527" s="44"/>
      <c r="M527" s="244" t="s">
        <v>1</v>
      </c>
      <c r="N527" s="245" t="s">
        <v>47</v>
      </c>
      <c r="O527" s="91"/>
      <c r="P527" s="246">
        <f>O527*H527</f>
        <v>0</v>
      </c>
      <c r="Q527" s="246">
        <v>0</v>
      </c>
      <c r="R527" s="246">
        <f>Q527*H527</f>
        <v>0</v>
      </c>
      <c r="S527" s="246">
        <v>0</v>
      </c>
      <c r="T527" s="247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48" t="s">
        <v>217</v>
      </c>
      <c r="AT527" s="248" t="s">
        <v>213</v>
      </c>
      <c r="AU527" s="248" t="s">
        <v>91</v>
      </c>
      <c r="AY527" s="17" t="s">
        <v>211</v>
      </c>
      <c r="BE527" s="249">
        <f>IF(N527="základní",J527,0)</f>
        <v>0</v>
      </c>
      <c r="BF527" s="249">
        <f>IF(N527="snížená",J527,0)</f>
        <v>0</v>
      </c>
      <c r="BG527" s="249">
        <f>IF(N527="zákl. přenesená",J527,0)</f>
        <v>0</v>
      </c>
      <c r="BH527" s="249">
        <f>IF(N527="sníž. přenesená",J527,0)</f>
        <v>0</v>
      </c>
      <c r="BI527" s="249">
        <f>IF(N527="nulová",J527,0)</f>
        <v>0</v>
      </c>
      <c r="BJ527" s="17" t="s">
        <v>14</v>
      </c>
      <c r="BK527" s="249">
        <f>ROUND(I527*H527,2)</f>
        <v>0</v>
      </c>
      <c r="BL527" s="17" t="s">
        <v>217</v>
      </c>
      <c r="BM527" s="248" t="s">
        <v>769</v>
      </c>
    </row>
    <row r="528" s="12" customFormat="1" ht="25.92" customHeight="1">
      <c r="A528" s="12"/>
      <c r="B528" s="221"/>
      <c r="C528" s="222"/>
      <c r="D528" s="223" t="s">
        <v>81</v>
      </c>
      <c r="E528" s="224" t="s">
        <v>770</v>
      </c>
      <c r="F528" s="224" t="s">
        <v>771</v>
      </c>
      <c r="G528" s="222"/>
      <c r="H528" s="222"/>
      <c r="I528" s="225"/>
      <c r="J528" s="226">
        <f>BK528</f>
        <v>0</v>
      </c>
      <c r="K528" s="222"/>
      <c r="L528" s="227"/>
      <c r="M528" s="228"/>
      <c r="N528" s="229"/>
      <c r="O528" s="229"/>
      <c r="P528" s="230">
        <f>P529</f>
        <v>0</v>
      </c>
      <c r="Q528" s="229"/>
      <c r="R528" s="230">
        <f>R529</f>
        <v>1.216235</v>
      </c>
      <c r="S528" s="229"/>
      <c r="T528" s="231">
        <f>T529</f>
        <v>0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32" t="s">
        <v>91</v>
      </c>
      <c r="AT528" s="233" t="s">
        <v>81</v>
      </c>
      <c r="AU528" s="233" t="s">
        <v>82</v>
      </c>
      <c r="AY528" s="232" t="s">
        <v>211</v>
      </c>
      <c r="BK528" s="234">
        <f>BK529</f>
        <v>0</v>
      </c>
    </row>
    <row r="529" s="12" customFormat="1" ht="22.8" customHeight="1">
      <c r="A529" s="12"/>
      <c r="B529" s="221"/>
      <c r="C529" s="222"/>
      <c r="D529" s="223" t="s">
        <v>81</v>
      </c>
      <c r="E529" s="235" t="s">
        <v>772</v>
      </c>
      <c r="F529" s="235" t="s">
        <v>773</v>
      </c>
      <c r="G529" s="222"/>
      <c r="H529" s="222"/>
      <c r="I529" s="225"/>
      <c r="J529" s="236">
        <f>BK529</f>
        <v>0</v>
      </c>
      <c r="K529" s="222"/>
      <c r="L529" s="227"/>
      <c r="M529" s="228"/>
      <c r="N529" s="229"/>
      <c r="O529" s="229"/>
      <c r="P529" s="230">
        <f>SUM(P530:P540)</f>
        <v>0</v>
      </c>
      <c r="Q529" s="229"/>
      <c r="R529" s="230">
        <f>SUM(R530:R540)</f>
        <v>1.216235</v>
      </c>
      <c r="S529" s="229"/>
      <c r="T529" s="231">
        <f>SUM(T530:T540)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32" t="s">
        <v>91</v>
      </c>
      <c r="AT529" s="233" t="s">
        <v>81</v>
      </c>
      <c r="AU529" s="233" t="s">
        <v>14</v>
      </c>
      <c r="AY529" s="232" t="s">
        <v>211</v>
      </c>
      <c r="BK529" s="234">
        <f>SUM(BK530:BK540)</f>
        <v>0</v>
      </c>
    </row>
    <row r="530" s="2" customFormat="1" ht="36" customHeight="1">
      <c r="A530" s="38"/>
      <c r="B530" s="39"/>
      <c r="C530" s="237" t="s">
        <v>774</v>
      </c>
      <c r="D530" s="237" t="s">
        <v>213</v>
      </c>
      <c r="E530" s="238" t="s">
        <v>775</v>
      </c>
      <c r="F530" s="239" t="s">
        <v>776</v>
      </c>
      <c r="G530" s="240" t="s">
        <v>100</v>
      </c>
      <c r="H530" s="241">
        <v>173.5</v>
      </c>
      <c r="I530" s="242"/>
      <c r="J530" s="243">
        <f>ROUND(I530*H530,2)</f>
        <v>0</v>
      </c>
      <c r="K530" s="239" t="s">
        <v>216</v>
      </c>
      <c r="L530" s="44"/>
      <c r="M530" s="244" t="s">
        <v>1</v>
      </c>
      <c r="N530" s="245" t="s">
        <v>47</v>
      </c>
      <c r="O530" s="91"/>
      <c r="P530" s="246">
        <f>O530*H530</f>
        <v>0</v>
      </c>
      <c r="Q530" s="246">
        <v>6.0000000000000002E-05</v>
      </c>
      <c r="R530" s="246">
        <f>Q530*H530</f>
        <v>0.010410000000000001</v>
      </c>
      <c r="S530" s="246">
        <v>0</v>
      </c>
      <c r="T530" s="247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48" t="s">
        <v>298</v>
      </c>
      <c r="AT530" s="248" t="s">
        <v>213</v>
      </c>
      <c r="AU530" s="248" t="s">
        <v>91</v>
      </c>
      <c r="AY530" s="17" t="s">
        <v>211</v>
      </c>
      <c r="BE530" s="249">
        <f>IF(N530="základní",J530,0)</f>
        <v>0</v>
      </c>
      <c r="BF530" s="249">
        <f>IF(N530="snížená",J530,0)</f>
        <v>0</v>
      </c>
      <c r="BG530" s="249">
        <f>IF(N530="zákl. přenesená",J530,0)</f>
        <v>0</v>
      </c>
      <c r="BH530" s="249">
        <f>IF(N530="sníž. přenesená",J530,0)</f>
        <v>0</v>
      </c>
      <c r="BI530" s="249">
        <f>IF(N530="nulová",J530,0)</f>
        <v>0</v>
      </c>
      <c r="BJ530" s="17" t="s">
        <v>14</v>
      </c>
      <c r="BK530" s="249">
        <f>ROUND(I530*H530,2)</f>
        <v>0</v>
      </c>
      <c r="BL530" s="17" t="s">
        <v>298</v>
      </c>
      <c r="BM530" s="248" t="s">
        <v>777</v>
      </c>
    </row>
    <row r="531" s="13" customFormat="1">
      <c r="A531" s="13"/>
      <c r="B531" s="250"/>
      <c r="C531" s="251"/>
      <c r="D531" s="252" t="s">
        <v>219</v>
      </c>
      <c r="E531" s="253" t="s">
        <v>1</v>
      </c>
      <c r="F531" s="254" t="s">
        <v>778</v>
      </c>
      <c r="G531" s="251"/>
      <c r="H531" s="255">
        <v>43</v>
      </c>
      <c r="I531" s="256"/>
      <c r="J531" s="251"/>
      <c r="K531" s="251"/>
      <c r="L531" s="257"/>
      <c r="M531" s="258"/>
      <c r="N531" s="259"/>
      <c r="O531" s="259"/>
      <c r="P531" s="259"/>
      <c r="Q531" s="259"/>
      <c r="R531" s="259"/>
      <c r="S531" s="259"/>
      <c r="T531" s="26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1" t="s">
        <v>219</v>
      </c>
      <c r="AU531" s="261" t="s">
        <v>91</v>
      </c>
      <c r="AV531" s="13" t="s">
        <v>91</v>
      </c>
      <c r="AW531" s="13" t="s">
        <v>36</v>
      </c>
      <c r="AX531" s="13" t="s">
        <v>82</v>
      </c>
      <c r="AY531" s="261" t="s">
        <v>211</v>
      </c>
    </row>
    <row r="532" s="13" customFormat="1">
      <c r="A532" s="13"/>
      <c r="B532" s="250"/>
      <c r="C532" s="251"/>
      <c r="D532" s="252" t="s">
        <v>219</v>
      </c>
      <c r="E532" s="253" t="s">
        <v>1</v>
      </c>
      <c r="F532" s="254" t="s">
        <v>779</v>
      </c>
      <c r="G532" s="251"/>
      <c r="H532" s="255">
        <v>120</v>
      </c>
      <c r="I532" s="256"/>
      <c r="J532" s="251"/>
      <c r="K532" s="251"/>
      <c r="L532" s="257"/>
      <c r="M532" s="258"/>
      <c r="N532" s="259"/>
      <c r="O532" s="259"/>
      <c r="P532" s="259"/>
      <c r="Q532" s="259"/>
      <c r="R532" s="259"/>
      <c r="S532" s="259"/>
      <c r="T532" s="26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1" t="s">
        <v>219</v>
      </c>
      <c r="AU532" s="261" t="s">
        <v>91</v>
      </c>
      <c r="AV532" s="13" t="s">
        <v>91</v>
      </c>
      <c r="AW532" s="13" t="s">
        <v>36</v>
      </c>
      <c r="AX532" s="13" t="s">
        <v>82</v>
      </c>
      <c r="AY532" s="261" t="s">
        <v>211</v>
      </c>
    </row>
    <row r="533" s="13" customFormat="1">
      <c r="A533" s="13"/>
      <c r="B533" s="250"/>
      <c r="C533" s="251"/>
      <c r="D533" s="252" t="s">
        <v>219</v>
      </c>
      <c r="E533" s="253" t="s">
        <v>1</v>
      </c>
      <c r="F533" s="254" t="s">
        <v>780</v>
      </c>
      <c r="G533" s="251"/>
      <c r="H533" s="255">
        <v>10.5</v>
      </c>
      <c r="I533" s="256"/>
      <c r="J533" s="251"/>
      <c r="K533" s="251"/>
      <c r="L533" s="257"/>
      <c r="M533" s="258"/>
      <c r="N533" s="259"/>
      <c r="O533" s="259"/>
      <c r="P533" s="259"/>
      <c r="Q533" s="259"/>
      <c r="R533" s="259"/>
      <c r="S533" s="259"/>
      <c r="T533" s="26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1" t="s">
        <v>219</v>
      </c>
      <c r="AU533" s="261" t="s">
        <v>91</v>
      </c>
      <c r="AV533" s="13" t="s">
        <v>91</v>
      </c>
      <c r="AW533" s="13" t="s">
        <v>36</v>
      </c>
      <c r="AX533" s="13" t="s">
        <v>82</v>
      </c>
      <c r="AY533" s="261" t="s">
        <v>211</v>
      </c>
    </row>
    <row r="534" s="14" customFormat="1">
      <c r="A534" s="14"/>
      <c r="B534" s="262"/>
      <c r="C534" s="263"/>
      <c r="D534" s="252" t="s">
        <v>219</v>
      </c>
      <c r="E534" s="264" t="s">
        <v>1</v>
      </c>
      <c r="F534" s="265" t="s">
        <v>221</v>
      </c>
      <c r="G534" s="263"/>
      <c r="H534" s="266">
        <v>173.5</v>
      </c>
      <c r="I534" s="267"/>
      <c r="J534" s="263"/>
      <c r="K534" s="263"/>
      <c r="L534" s="268"/>
      <c r="M534" s="269"/>
      <c r="N534" s="270"/>
      <c r="O534" s="270"/>
      <c r="P534" s="270"/>
      <c r="Q534" s="270"/>
      <c r="R534" s="270"/>
      <c r="S534" s="270"/>
      <c r="T534" s="271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2" t="s">
        <v>219</v>
      </c>
      <c r="AU534" s="272" t="s">
        <v>91</v>
      </c>
      <c r="AV534" s="14" t="s">
        <v>217</v>
      </c>
      <c r="AW534" s="14" t="s">
        <v>36</v>
      </c>
      <c r="AX534" s="14" t="s">
        <v>14</v>
      </c>
      <c r="AY534" s="272" t="s">
        <v>211</v>
      </c>
    </row>
    <row r="535" s="2" customFormat="1" ht="24" customHeight="1">
      <c r="A535" s="38"/>
      <c r="B535" s="39"/>
      <c r="C535" s="276" t="s">
        <v>781</v>
      </c>
      <c r="D535" s="276" t="s">
        <v>290</v>
      </c>
      <c r="E535" s="277" t="s">
        <v>782</v>
      </c>
      <c r="F535" s="278" t="s">
        <v>783</v>
      </c>
      <c r="G535" s="279" t="s">
        <v>100</v>
      </c>
      <c r="H535" s="280">
        <v>173.5</v>
      </c>
      <c r="I535" s="281"/>
      <c r="J535" s="282">
        <f>ROUND(I535*H535,2)</f>
        <v>0</v>
      </c>
      <c r="K535" s="278" t="s">
        <v>216</v>
      </c>
      <c r="L535" s="283"/>
      <c r="M535" s="284" t="s">
        <v>1</v>
      </c>
      <c r="N535" s="285" t="s">
        <v>47</v>
      </c>
      <c r="O535" s="91"/>
      <c r="P535" s="246">
        <f>O535*H535</f>
        <v>0</v>
      </c>
      <c r="Q535" s="246">
        <v>0.0069499999999999996</v>
      </c>
      <c r="R535" s="246">
        <f>Q535*H535</f>
        <v>1.2058249999999999</v>
      </c>
      <c r="S535" s="246">
        <v>0</v>
      </c>
      <c r="T535" s="247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48" t="s">
        <v>369</v>
      </c>
      <c r="AT535" s="248" t="s">
        <v>290</v>
      </c>
      <c r="AU535" s="248" t="s">
        <v>91</v>
      </c>
      <c r="AY535" s="17" t="s">
        <v>211</v>
      </c>
      <c r="BE535" s="249">
        <f>IF(N535="základní",J535,0)</f>
        <v>0</v>
      </c>
      <c r="BF535" s="249">
        <f>IF(N535="snížená",J535,0)</f>
        <v>0</v>
      </c>
      <c r="BG535" s="249">
        <f>IF(N535="zákl. přenesená",J535,0)</f>
        <v>0</v>
      </c>
      <c r="BH535" s="249">
        <f>IF(N535="sníž. přenesená",J535,0)</f>
        <v>0</v>
      </c>
      <c r="BI535" s="249">
        <f>IF(N535="nulová",J535,0)</f>
        <v>0</v>
      </c>
      <c r="BJ535" s="17" t="s">
        <v>14</v>
      </c>
      <c r="BK535" s="249">
        <f>ROUND(I535*H535,2)</f>
        <v>0</v>
      </c>
      <c r="BL535" s="17" t="s">
        <v>298</v>
      </c>
      <c r="BM535" s="248" t="s">
        <v>784</v>
      </c>
    </row>
    <row r="536" s="13" customFormat="1">
      <c r="A536" s="13"/>
      <c r="B536" s="250"/>
      <c r="C536" s="251"/>
      <c r="D536" s="252" t="s">
        <v>219</v>
      </c>
      <c r="E536" s="253" t="s">
        <v>1</v>
      </c>
      <c r="F536" s="254" t="s">
        <v>778</v>
      </c>
      <c r="G536" s="251"/>
      <c r="H536" s="255">
        <v>43</v>
      </c>
      <c r="I536" s="256"/>
      <c r="J536" s="251"/>
      <c r="K536" s="251"/>
      <c r="L536" s="257"/>
      <c r="M536" s="258"/>
      <c r="N536" s="259"/>
      <c r="O536" s="259"/>
      <c r="P536" s="259"/>
      <c r="Q536" s="259"/>
      <c r="R536" s="259"/>
      <c r="S536" s="259"/>
      <c r="T536" s="260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1" t="s">
        <v>219</v>
      </c>
      <c r="AU536" s="261" t="s">
        <v>91</v>
      </c>
      <c r="AV536" s="13" t="s">
        <v>91</v>
      </c>
      <c r="AW536" s="13" t="s">
        <v>36</v>
      </c>
      <c r="AX536" s="13" t="s">
        <v>82</v>
      </c>
      <c r="AY536" s="261" t="s">
        <v>211</v>
      </c>
    </row>
    <row r="537" s="13" customFormat="1">
      <c r="A537" s="13"/>
      <c r="B537" s="250"/>
      <c r="C537" s="251"/>
      <c r="D537" s="252" t="s">
        <v>219</v>
      </c>
      <c r="E537" s="253" t="s">
        <v>1</v>
      </c>
      <c r="F537" s="254" t="s">
        <v>779</v>
      </c>
      <c r="G537" s="251"/>
      <c r="H537" s="255">
        <v>120</v>
      </c>
      <c r="I537" s="256"/>
      <c r="J537" s="251"/>
      <c r="K537" s="251"/>
      <c r="L537" s="257"/>
      <c r="M537" s="258"/>
      <c r="N537" s="259"/>
      <c r="O537" s="259"/>
      <c r="P537" s="259"/>
      <c r="Q537" s="259"/>
      <c r="R537" s="259"/>
      <c r="S537" s="259"/>
      <c r="T537" s="26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1" t="s">
        <v>219</v>
      </c>
      <c r="AU537" s="261" t="s">
        <v>91</v>
      </c>
      <c r="AV537" s="13" t="s">
        <v>91</v>
      </c>
      <c r="AW537" s="13" t="s">
        <v>36</v>
      </c>
      <c r="AX537" s="13" t="s">
        <v>82</v>
      </c>
      <c r="AY537" s="261" t="s">
        <v>211</v>
      </c>
    </row>
    <row r="538" s="13" customFormat="1">
      <c r="A538" s="13"/>
      <c r="B538" s="250"/>
      <c r="C538" s="251"/>
      <c r="D538" s="252" t="s">
        <v>219</v>
      </c>
      <c r="E538" s="253" t="s">
        <v>1</v>
      </c>
      <c r="F538" s="254" t="s">
        <v>780</v>
      </c>
      <c r="G538" s="251"/>
      <c r="H538" s="255">
        <v>10.5</v>
      </c>
      <c r="I538" s="256"/>
      <c r="J538" s="251"/>
      <c r="K538" s="251"/>
      <c r="L538" s="257"/>
      <c r="M538" s="258"/>
      <c r="N538" s="259"/>
      <c r="O538" s="259"/>
      <c r="P538" s="259"/>
      <c r="Q538" s="259"/>
      <c r="R538" s="259"/>
      <c r="S538" s="259"/>
      <c r="T538" s="26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1" t="s">
        <v>219</v>
      </c>
      <c r="AU538" s="261" t="s">
        <v>91</v>
      </c>
      <c r="AV538" s="13" t="s">
        <v>91</v>
      </c>
      <c r="AW538" s="13" t="s">
        <v>36</v>
      </c>
      <c r="AX538" s="13" t="s">
        <v>82</v>
      </c>
      <c r="AY538" s="261" t="s">
        <v>211</v>
      </c>
    </row>
    <row r="539" s="14" customFormat="1">
      <c r="A539" s="14"/>
      <c r="B539" s="262"/>
      <c r="C539" s="263"/>
      <c r="D539" s="252" t="s">
        <v>219</v>
      </c>
      <c r="E539" s="264" t="s">
        <v>1</v>
      </c>
      <c r="F539" s="265" t="s">
        <v>221</v>
      </c>
      <c r="G539" s="263"/>
      <c r="H539" s="266">
        <v>173.5</v>
      </c>
      <c r="I539" s="267"/>
      <c r="J539" s="263"/>
      <c r="K539" s="263"/>
      <c r="L539" s="268"/>
      <c r="M539" s="269"/>
      <c r="N539" s="270"/>
      <c r="O539" s="270"/>
      <c r="P539" s="270"/>
      <c r="Q539" s="270"/>
      <c r="R539" s="270"/>
      <c r="S539" s="270"/>
      <c r="T539" s="271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2" t="s">
        <v>219</v>
      </c>
      <c r="AU539" s="272" t="s">
        <v>91</v>
      </c>
      <c r="AV539" s="14" t="s">
        <v>217</v>
      </c>
      <c r="AW539" s="14" t="s">
        <v>36</v>
      </c>
      <c r="AX539" s="14" t="s">
        <v>14</v>
      </c>
      <c r="AY539" s="272" t="s">
        <v>211</v>
      </c>
    </row>
    <row r="540" s="2" customFormat="1" ht="36" customHeight="1">
      <c r="A540" s="38"/>
      <c r="B540" s="39"/>
      <c r="C540" s="237" t="s">
        <v>785</v>
      </c>
      <c r="D540" s="237" t="s">
        <v>213</v>
      </c>
      <c r="E540" s="238" t="s">
        <v>786</v>
      </c>
      <c r="F540" s="239" t="s">
        <v>787</v>
      </c>
      <c r="G540" s="240" t="s">
        <v>118</v>
      </c>
      <c r="H540" s="241">
        <v>1.216</v>
      </c>
      <c r="I540" s="242"/>
      <c r="J540" s="243">
        <f>ROUND(I540*H540,2)</f>
        <v>0</v>
      </c>
      <c r="K540" s="239" t="s">
        <v>216</v>
      </c>
      <c r="L540" s="44"/>
      <c r="M540" s="296" t="s">
        <v>1</v>
      </c>
      <c r="N540" s="297" t="s">
        <v>47</v>
      </c>
      <c r="O540" s="298"/>
      <c r="P540" s="299">
        <f>O540*H540</f>
        <v>0</v>
      </c>
      <c r="Q540" s="299">
        <v>0</v>
      </c>
      <c r="R540" s="299">
        <f>Q540*H540</f>
        <v>0</v>
      </c>
      <c r="S540" s="299">
        <v>0</v>
      </c>
      <c r="T540" s="300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48" t="s">
        <v>298</v>
      </c>
      <c r="AT540" s="248" t="s">
        <v>213</v>
      </c>
      <c r="AU540" s="248" t="s">
        <v>91</v>
      </c>
      <c r="AY540" s="17" t="s">
        <v>211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17" t="s">
        <v>14</v>
      </c>
      <c r="BK540" s="249">
        <f>ROUND(I540*H540,2)</f>
        <v>0</v>
      </c>
      <c r="BL540" s="17" t="s">
        <v>298</v>
      </c>
      <c r="BM540" s="248" t="s">
        <v>788</v>
      </c>
    </row>
    <row r="541" s="2" customFormat="1" ht="6.96" customHeight="1">
      <c r="A541" s="38"/>
      <c r="B541" s="66"/>
      <c r="C541" s="67"/>
      <c r="D541" s="67"/>
      <c r="E541" s="67"/>
      <c r="F541" s="67"/>
      <c r="G541" s="67"/>
      <c r="H541" s="67"/>
      <c r="I541" s="185"/>
      <c r="J541" s="67"/>
      <c r="K541" s="67"/>
      <c r="L541" s="44"/>
      <c r="M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</row>
  </sheetData>
  <sheetProtection sheet="1" autoFilter="0" formatColumns="0" formatRows="0" objects="1" scenarios="1" spinCount="100000" saltValue="svqn5xxCfQO5MNtb/890b8rltENhAvAcNFlofxlbQsggsyD9TFi06//+8coTnqKdaIVw6fko4mAqPon7V3gdIg==" hashValue="qZyVwWxxlmvX4VsI+9lktILEpBjFx/Y6QQReODS3cPqf980jdD9c3CQAsNjQZF6bxfWwgg9aDFZTR0Xt5fnwnw==" algorithmName="SHA-512" password="CC35"/>
  <autoFilter ref="C124:K54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</row>
    <row r="4" s="1" customFormat="1" ht="24.96" customHeight="1">
      <c r="B4" s="20"/>
      <c r="D4" s="141" t="s">
        <v>106</v>
      </c>
      <c r="I4" s="136"/>
      <c r="L4" s="20"/>
      <c r="M4" s="142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3" t="s">
        <v>16</v>
      </c>
      <c r="I6" s="136"/>
      <c r="L6" s="20"/>
    </row>
    <row r="7" s="1" customFormat="1" ht="16.5" customHeight="1">
      <c r="B7" s="20"/>
      <c r="E7" s="144" t="str">
        <f>'Rekapitulace stavby'!K6</f>
        <v>Vršovická, č. akce 999442, Praha 10</v>
      </c>
      <c r="F7" s="143"/>
      <c r="G7" s="143"/>
      <c r="H7" s="143"/>
      <c r="I7" s="136"/>
      <c r="L7" s="20"/>
    </row>
    <row r="8" s="2" customFormat="1" ht="12" customHeight="1">
      <c r="A8" s="38"/>
      <c r="B8" s="44"/>
      <c r="C8" s="38"/>
      <c r="D8" s="143" t="s">
        <v>120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6" t="s">
        <v>789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22. 9. 2019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6"/>
      <c r="E29" s="156"/>
      <c r="F29" s="156"/>
      <c r="G29" s="156"/>
      <c r="H29" s="156"/>
      <c r="I29" s="157"/>
      <c r="J29" s="156"/>
      <c r="K29" s="156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8" t="s">
        <v>42</v>
      </c>
      <c r="E30" s="38"/>
      <c r="F30" s="38"/>
      <c r="G30" s="38"/>
      <c r="H30" s="38"/>
      <c r="I30" s="145"/>
      <c r="J30" s="159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6"/>
      <c r="E31" s="156"/>
      <c r="F31" s="156"/>
      <c r="G31" s="156"/>
      <c r="H31" s="156"/>
      <c r="I31" s="157"/>
      <c r="J31" s="156"/>
      <c r="K31" s="156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0" t="s">
        <v>44</v>
      </c>
      <c r="G32" s="38"/>
      <c r="H32" s="38"/>
      <c r="I32" s="161" t="s">
        <v>43</v>
      </c>
      <c r="J32" s="160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2" t="s">
        <v>46</v>
      </c>
      <c r="E33" s="143" t="s">
        <v>47</v>
      </c>
      <c r="F33" s="163">
        <f>ROUND((SUM(BE120:BE127)),  2)</f>
        <v>0</v>
      </c>
      <c r="G33" s="38"/>
      <c r="H33" s="38"/>
      <c r="I33" s="164">
        <v>0.20999999999999999</v>
      </c>
      <c r="J33" s="163">
        <f>ROUND(((SUM(BE120:BE127))*I33),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3">
        <f>ROUND((SUM(BF120:BF127)),  2)</f>
        <v>0</v>
      </c>
      <c r="G34" s="38"/>
      <c r="H34" s="38"/>
      <c r="I34" s="164">
        <v>0.14999999999999999</v>
      </c>
      <c r="J34" s="163">
        <f>ROUND(((SUM(BF120:BF127))*I34),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3">
        <f>ROUND((SUM(BG120:BG127)),  2)</f>
        <v>0</v>
      </c>
      <c r="G35" s="38"/>
      <c r="H35" s="38"/>
      <c r="I35" s="164">
        <v>0.20999999999999999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3">
        <f>ROUND((SUM(BH120:BH127)),  2)</f>
        <v>0</v>
      </c>
      <c r="G36" s="38"/>
      <c r="H36" s="38"/>
      <c r="I36" s="164">
        <v>0.14999999999999999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3">
        <f>ROUND((SUM(BI120:BI127)),  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5"/>
      <c r="D39" s="166" t="s">
        <v>52</v>
      </c>
      <c r="E39" s="167"/>
      <c r="F39" s="167"/>
      <c r="G39" s="168" t="s">
        <v>53</v>
      </c>
      <c r="H39" s="169" t="s">
        <v>54</v>
      </c>
      <c r="I39" s="170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5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6" t="s">
        <v>57</v>
      </c>
      <c r="E61" s="177"/>
      <c r="F61" s="178" t="s">
        <v>58</v>
      </c>
      <c r="G61" s="176" t="s">
        <v>57</v>
      </c>
      <c r="H61" s="177"/>
      <c r="I61" s="179"/>
      <c r="J61" s="180" t="s">
        <v>58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59</v>
      </c>
      <c r="E65" s="181"/>
      <c r="F65" s="181"/>
      <c r="G65" s="173" t="s">
        <v>60</v>
      </c>
      <c r="H65" s="181"/>
      <c r="I65" s="182"/>
      <c r="J65" s="181"/>
      <c r="K65" s="18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6" t="s">
        <v>57</v>
      </c>
      <c r="E76" s="177"/>
      <c r="F76" s="178" t="s">
        <v>58</v>
      </c>
      <c r="G76" s="176" t="s">
        <v>57</v>
      </c>
      <c r="H76" s="177"/>
      <c r="I76" s="179"/>
      <c r="J76" s="180" t="s">
        <v>58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182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9" t="str">
        <f>E7</f>
        <v>Vršovická, č. akce 999442, Praha 10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120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křižovatka Vršovická x U Slavie x Bělocerkevská</v>
      </c>
      <c r="G89" s="40"/>
      <c r="H89" s="40"/>
      <c r="I89" s="148" t="s">
        <v>22</v>
      </c>
      <c r="J89" s="79" t="str">
        <f>IF(J12="","",J12)</f>
        <v>22. 9. 2019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90" t="s">
        <v>183</v>
      </c>
      <c r="D94" s="191"/>
      <c r="E94" s="191"/>
      <c r="F94" s="191"/>
      <c r="G94" s="191"/>
      <c r="H94" s="191"/>
      <c r="I94" s="192"/>
      <c r="J94" s="193" t="s">
        <v>184</v>
      </c>
      <c r="K94" s="191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4" t="s">
        <v>185</v>
      </c>
      <c r="D96" s="40"/>
      <c r="E96" s="40"/>
      <c r="F96" s="40"/>
      <c r="G96" s="40"/>
      <c r="H96" s="40"/>
      <c r="I96" s="145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186</v>
      </c>
    </row>
    <row r="97" s="9" customFormat="1" ht="24.96" customHeight="1">
      <c r="A97" s="9"/>
      <c r="B97" s="195"/>
      <c r="C97" s="196"/>
      <c r="D97" s="197" t="s">
        <v>789</v>
      </c>
      <c r="E97" s="198"/>
      <c r="F97" s="198"/>
      <c r="G97" s="198"/>
      <c r="H97" s="198"/>
      <c r="I97" s="199"/>
      <c r="J97" s="200">
        <f>J121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790</v>
      </c>
      <c r="E98" s="205"/>
      <c r="F98" s="205"/>
      <c r="G98" s="205"/>
      <c r="H98" s="205"/>
      <c r="I98" s="206"/>
      <c r="J98" s="207">
        <f>J122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791</v>
      </c>
      <c r="E99" s="205"/>
      <c r="F99" s="205"/>
      <c r="G99" s="205"/>
      <c r="H99" s="205"/>
      <c r="I99" s="206"/>
      <c r="J99" s="207">
        <f>J124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792</v>
      </c>
      <c r="E100" s="205"/>
      <c r="F100" s="205"/>
      <c r="G100" s="205"/>
      <c r="H100" s="205"/>
      <c r="I100" s="206"/>
      <c r="J100" s="207">
        <f>J126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5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8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196</v>
      </c>
      <c r="D107" s="40"/>
      <c r="E107" s="40"/>
      <c r="F107" s="40"/>
      <c r="G107" s="40"/>
      <c r="H107" s="40"/>
      <c r="I107" s="14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89" t="str">
        <f>E7</f>
        <v>Vršovická, č. akce 999442, Praha 10</v>
      </c>
      <c r="F110" s="32"/>
      <c r="G110" s="32"/>
      <c r="H110" s="32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120</v>
      </c>
      <c r="D111" s="40"/>
      <c r="E111" s="40"/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VRN - Vedlejší rozpočtové náklady</v>
      </c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křižovatka Vršovická x U Slavie x Bělocerkevská</v>
      </c>
      <c r="G114" s="40"/>
      <c r="H114" s="40"/>
      <c r="I114" s="148" t="s">
        <v>22</v>
      </c>
      <c r="J114" s="79" t="str">
        <f>IF(J12="","",J12)</f>
        <v>22. 9. 2019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Technická správa komunikací hl. m. Prahy a.s.</v>
      </c>
      <c r="G116" s="40"/>
      <c r="H116" s="40"/>
      <c r="I116" s="148" t="s">
        <v>32</v>
      </c>
      <c r="J116" s="36" t="str">
        <f>E21</f>
        <v>DIPRO, spol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8" t="s">
        <v>37</v>
      </c>
      <c r="J117" s="36" t="str">
        <f>E24</f>
        <v>TMI Building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9"/>
      <c r="B119" s="210"/>
      <c r="C119" s="211" t="s">
        <v>197</v>
      </c>
      <c r="D119" s="212" t="s">
        <v>67</v>
      </c>
      <c r="E119" s="212" t="s">
        <v>63</v>
      </c>
      <c r="F119" s="212" t="s">
        <v>64</v>
      </c>
      <c r="G119" s="212" t="s">
        <v>198</v>
      </c>
      <c r="H119" s="212" t="s">
        <v>199</v>
      </c>
      <c r="I119" s="213" t="s">
        <v>200</v>
      </c>
      <c r="J119" s="212" t="s">
        <v>184</v>
      </c>
      <c r="K119" s="214" t="s">
        <v>201</v>
      </c>
      <c r="L119" s="215"/>
      <c r="M119" s="100" t="s">
        <v>1</v>
      </c>
      <c r="N119" s="101" t="s">
        <v>46</v>
      </c>
      <c r="O119" s="101" t="s">
        <v>202</v>
      </c>
      <c r="P119" s="101" t="s">
        <v>203</v>
      </c>
      <c r="Q119" s="101" t="s">
        <v>204</v>
      </c>
      <c r="R119" s="101" t="s">
        <v>205</v>
      </c>
      <c r="S119" s="101" t="s">
        <v>206</v>
      </c>
      <c r="T119" s="102" t="s">
        <v>207</v>
      </c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</row>
    <row r="120" s="2" customFormat="1" ht="22.8" customHeight="1">
      <c r="A120" s="38"/>
      <c r="B120" s="39"/>
      <c r="C120" s="107" t="s">
        <v>208</v>
      </c>
      <c r="D120" s="40"/>
      <c r="E120" s="40"/>
      <c r="F120" s="40"/>
      <c r="G120" s="40"/>
      <c r="H120" s="40"/>
      <c r="I120" s="145"/>
      <c r="J120" s="216">
        <f>BK120</f>
        <v>0</v>
      </c>
      <c r="K120" s="40"/>
      <c r="L120" s="44"/>
      <c r="M120" s="103"/>
      <c r="N120" s="217"/>
      <c r="O120" s="104"/>
      <c r="P120" s="218">
        <f>P121</f>
        <v>0</v>
      </c>
      <c r="Q120" s="104"/>
      <c r="R120" s="218">
        <f>R121</f>
        <v>0</v>
      </c>
      <c r="S120" s="104"/>
      <c r="T120" s="219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81</v>
      </c>
      <c r="AU120" s="17" t="s">
        <v>186</v>
      </c>
      <c r="BK120" s="220">
        <f>BK121</f>
        <v>0</v>
      </c>
    </row>
    <row r="121" s="12" customFormat="1" ht="25.92" customHeight="1">
      <c r="A121" s="12"/>
      <c r="B121" s="221"/>
      <c r="C121" s="222"/>
      <c r="D121" s="223" t="s">
        <v>81</v>
      </c>
      <c r="E121" s="224" t="s">
        <v>92</v>
      </c>
      <c r="F121" s="224" t="s">
        <v>93</v>
      </c>
      <c r="G121" s="222"/>
      <c r="H121" s="222"/>
      <c r="I121" s="225"/>
      <c r="J121" s="226">
        <f>BK121</f>
        <v>0</v>
      </c>
      <c r="K121" s="222"/>
      <c r="L121" s="227"/>
      <c r="M121" s="228"/>
      <c r="N121" s="229"/>
      <c r="O121" s="229"/>
      <c r="P121" s="230">
        <f>P122+P124+P126</f>
        <v>0</v>
      </c>
      <c r="Q121" s="229"/>
      <c r="R121" s="230">
        <f>R122+R124+R126</f>
        <v>0</v>
      </c>
      <c r="S121" s="229"/>
      <c r="T121" s="231">
        <f>T122+T124+T126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238</v>
      </c>
      <c r="AT121" s="233" t="s">
        <v>81</v>
      </c>
      <c r="AU121" s="233" t="s">
        <v>82</v>
      </c>
      <c r="AY121" s="232" t="s">
        <v>211</v>
      </c>
      <c r="BK121" s="234">
        <f>BK122+BK124+BK126</f>
        <v>0</v>
      </c>
    </row>
    <row r="122" s="12" customFormat="1" ht="22.8" customHeight="1">
      <c r="A122" s="12"/>
      <c r="B122" s="221"/>
      <c r="C122" s="222"/>
      <c r="D122" s="223" t="s">
        <v>81</v>
      </c>
      <c r="E122" s="235" t="s">
        <v>793</v>
      </c>
      <c r="F122" s="235" t="s">
        <v>794</v>
      </c>
      <c r="G122" s="222"/>
      <c r="H122" s="222"/>
      <c r="I122" s="225"/>
      <c r="J122" s="236">
        <f>BK122</f>
        <v>0</v>
      </c>
      <c r="K122" s="222"/>
      <c r="L122" s="227"/>
      <c r="M122" s="228"/>
      <c r="N122" s="229"/>
      <c r="O122" s="229"/>
      <c r="P122" s="230">
        <f>P123</f>
        <v>0</v>
      </c>
      <c r="Q122" s="229"/>
      <c r="R122" s="230">
        <f>R123</f>
        <v>0</v>
      </c>
      <c r="S122" s="229"/>
      <c r="T122" s="23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238</v>
      </c>
      <c r="AT122" s="233" t="s">
        <v>81</v>
      </c>
      <c r="AU122" s="233" t="s">
        <v>14</v>
      </c>
      <c r="AY122" s="232" t="s">
        <v>211</v>
      </c>
      <c r="BK122" s="234">
        <f>BK123</f>
        <v>0</v>
      </c>
    </row>
    <row r="123" s="2" customFormat="1" ht="16.5" customHeight="1">
      <c r="A123" s="38"/>
      <c r="B123" s="39"/>
      <c r="C123" s="237" t="s">
        <v>14</v>
      </c>
      <c r="D123" s="237" t="s">
        <v>213</v>
      </c>
      <c r="E123" s="238" t="s">
        <v>795</v>
      </c>
      <c r="F123" s="239" t="s">
        <v>794</v>
      </c>
      <c r="G123" s="240" t="s">
        <v>796</v>
      </c>
      <c r="H123" s="241">
        <v>1</v>
      </c>
      <c r="I123" s="242"/>
      <c r="J123" s="243">
        <f>ROUND(I123*H123,2)</f>
        <v>0</v>
      </c>
      <c r="K123" s="239" t="s">
        <v>216</v>
      </c>
      <c r="L123" s="44"/>
      <c r="M123" s="244" t="s">
        <v>1</v>
      </c>
      <c r="N123" s="245" t="s">
        <v>47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797</v>
      </c>
      <c r="AT123" s="248" t="s">
        <v>213</v>
      </c>
      <c r="AU123" s="248" t="s">
        <v>91</v>
      </c>
      <c r="AY123" s="17" t="s">
        <v>211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14</v>
      </c>
      <c r="BK123" s="249">
        <f>ROUND(I123*H123,2)</f>
        <v>0</v>
      </c>
      <c r="BL123" s="17" t="s">
        <v>797</v>
      </c>
      <c r="BM123" s="248" t="s">
        <v>798</v>
      </c>
    </row>
    <row r="124" s="12" customFormat="1" ht="22.8" customHeight="1">
      <c r="A124" s="12"/>
      <c r="B124" s="221"/>
      <c r="C124" s="222"/>
      <c r="D124" s="223" t="s">
        <v>81</v>
      </c>
      <c r="E124" s="235" t="s">
        <v>799</v>
      </c>
      <c r="F124" s="235" t="s">
        <v>800</v>
      </c>
      <c r="G124" s="222"/>
      <c r="H124" s="222"/>
      <c r="I124" s="225"/>
      <c r="J124" s="236">
        <f>BK124</f>
        <v>0</v>
      </c>
      <c r="K124" s="222"/>
      <c r="L124" s="227"/>
      <c r="M124" s="228"/>
      <c r="N124" s="229"/>
      <c r="O124" s="229"/>
      <c r="P124" s="230">
        <f>P125</f>
        <v>0</v>
      </c>
      <c r="Q124" s="229"/>
      <c r="R124" s="230">
        <f>R125</f>
        <v>0</v>
      </c>
      <c r="S124" s="229"/>
      <c r="T124" s="23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238</v>
      </c>
      <c r="AT124" s="233" t="s">
        <v>81</v>
      </c>
      <c r="AU124" s="233" t="s">
        <v>14</v>
      </c>
      <c r="AY124" s="232" t="s">
        <v>211</v>
      </c>
      <c r="BK124" s="234">
        <f>BK125</f>
        <v>0</v>
      </c>
    </row>
    <row r="125" s="2" customFormat="1" ht="16.5" customHeight="1">
      <c r="A125" s="38"/>
      <c r="B125" s="39"/>
      <c r="C125" s="237" t="s">
        <v>91</v>
      </c>
      <c r="D125" s="237" t="s">
        <v>213</v>
      </c>
      <c r="E125" s="238" t="s">
        <v>801</v>
      </c>
      <c r="F125" s="239" t="s">
        <v>800</v>
      </c>
      <c r="G125" s="240" t="s">
        <v>796</v>
      </c>
      <c r="H125" s="241">
        <v>1</v>
      </c>
      <c r="I125" s="242"/>
      <c r="J125" s="243">
        <f>ROUND(I125*H125,2)</f>
        <v>0</v>
      </c>
      <c r="K125" s="239" t="s">
        <v>216</v>
      </c>
      <c r="L125" s="44"/>
      <c r="M125" s="244" t="s">
        <v>1</v>
      </c>
      <c r="N125" s="245" t="s">
        <v>47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797</v>
      </c>
      <c r="AT125" s="248" t="s">
        <v>213</v>
      </c>
      <c r="AU125" s="248" t="s">
        <v>91</v>
      </c>
      <c r="AY125" s="17" t="s">
        <v>211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14</v>
      </c>
      <c r="BK125" s="249">
        <f>ROUND(I125*H125,2)</f>
        <v>0</v>
      </c>
      <c r="BL125" s="17" t="s">
        <v>797</v>
      </c>
      <c r="BM125" s="248" t="s">
        <v>802</v>
      </c>
    </row>
    <row r="126" s="12" customFormat="1" ht="22.8" customHeight="1">
      <c r="A126" s="12"/>
      <c r="B126" s="221"/>
      <c r="C126" s="222"/>
      <c r="D126" s="223" t="s">
        <v>81</v>
      </c>
      <c r="E126" s="235" t="s">
        <v>803</v>
      </c>
      <c r="F126" s="235" t="s">
        <v>804</v>
      </c>
      <c r="G126" s="222"/>
      <c r="H126" s="222"/>
      <c r="I126" s="225"/>
      <c r="J126" s="236">
        <f>BK126</f>
        <v>0</v>
      </c>
      <c r="K126" s="222"/>
      <c r="L126" s="227"/>
      <c r="M126" s="228"/>
      <c r="N126" s="229"/>
      <c r="O126" s="229"/>
      <c r="P126" s="230">
        <f>P127</f>
        <v>0</v>
      </c>
      <c r="Q126" s="229"/>
      <c r="R126" s="230">
        <f>R127</f>
        <v>0</v>
      </c>
      <c r="S126" s="229"/>
      <c r="T126" s="23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2" t="s">
        <v>238</v>
      </c>
      <c r="AT126" s="233" t="s">
        <v>81</v>
      </c>
      <c r="AU126" s="233" t="s">
        <v>14</v>
      </c>
      <c r="AY126" s="232" t="s">
        <v>211</v>
      </c>
      <c r="BK126" s="234">
        <f>BK127</f>
        <v>0</v>
      </c>
    </row>
    <row r="127" s="2" customFormat="1" ht="16.5" customHeight="1">
      <c r="A127" s="38"/>
      <c r="B127" s="39"/>
      <c r="C127" s="237" t="s">
        <v>225</v>
      </c>
      <c r="D127" s="237" t="s">
        <v>213</v>
      </c>
      <c r="E127" s="238" t="s">
        <v>805</v>
      </c>
      <c r="F127" s="239" t="s">
        <v>804</v>
      </c>
      <c r="G127" s="240" t="s">
        <v>796</v>
      </c>
      <c r="H127" s="241">
        <v>1</v>
      </c>
      <c r="I127" s="242"/>
      <c r="J127" s="243">
        <f>ROUND(I127*H127,2)</f>
        <v>0</v>
      </c>
      <c r="K127" s="239" t="s">
        <v>216</v>
      </c>
      <c r="L127" s="44"/>
      <c r="M127" s="296" t="s">
        <v>1</v>
      </c>
      <c r="N127" s="297" t="s">
        <v>47</v>
      </c>
      <c r="O127" s="298"/>
      <c r="P127" s="299">
        <f>O127*H127</f>
        <v>0</v>
      </c>
      <c r="Q127" s="299">
        <v>0</v>
      </c>
      <c r="R127" s="299">
        <f>Q127*H127</f>
        <v>0</v>
      </c>
      <c r="S127" s="299">
        <v>0</v>
      </c>
      <c r="T127" s="30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797</v>
      </c>
      <c r="AT127" s="248" t="s">
        <v>213</v>
      </c>
      <c r="AU127" s="248" t="s">
        <v>91</v>
      </c>
      <c r="AY127" s="17" t="s">
        <v>211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14</v>
      </c>
      <c r="BK127" s="249">
        <f>ROUND(I127*H127,2)</f>
        <v>0</v>
      </c>
      <c r="BL127" s="17" t="s">
        <v>797</v>
      </c>
      <c r="BM127" s="248" t="s">
        <v>806</v>
      </c>
    </row>
    <row r="128" s="2" customFormat="1" ht="6.96" customHeight="1">
      <c r="A128" s="38"/>
      <c r="B128" s="66"/>
      <c r="C128" s="67"/>
      <c r="D128" s="67"/>
      <c r="E128" s="67"/>
      <c r="F128" s="67"/>
      <c r="G128" s="67"/>
      <c r="H128" s="67"/>
      <c r="I128" s="185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sheet="1" autoFilter="0" formatColumns="0" formatRows="0" objects="1" scenarios="1" spinCount="100000" saltValue="xlkRbCC9dWsCe3fGdmI4uvqYKWKjbWNU+EOVZVB7r9tHZAxiz1uzWojc0jJ6JqkNtm1ne1pS/mNgPmPA+jFuRA==" hashValue="Vwzy6R0dCNBWgJj4atkHkCEh+BcE7Lop7/V4pLciuqTAHhXuxtwNN0DeJGgy9fhUw+1gzGq9y1lZXrvWokTuwg==" algorithmName="SHA-512" password="CC35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91</v>
      </c>
    </row>
    <row r="4" s="1" customFormat="1" ht="24.96" customHeight="1">
      <c r="B4" s="20"/>
      <c r="D4" s="141" t="s">
        <v>106</v>
      </c>
      <c r="I4" s="136"/>
      <c r="L4" s="20"/>
      <c r="M4" s="142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3" t="s">
        <v>16</v>
      </c>
      <c r="I6" s="136"/>
      <c r="L6" s="20"/>
    </row>
    <row r="7" s="1" customFormat="1" ht="16.5" customHeight="1">
      <c r="B7" s="20"/>
      <c r="E7" s="144" t="str">
        <f>'Rekapitulace stavby'!K6</f>
        <v>Vršovická, č. akce 999442, Praha 10</v>
      </c>
      <c r="F7" s="143"/>
      <c r="G7" s="143"/>
      <c r="H7" s="143"/>
      <c r="I7" s="136"/>
      <c r="L7" s="20"/>
    </row>
    <row r="8" s="2" customFormat="1" ht="12" customHeight="1">
      <c r="A8" s="38"/>
      <c r="B8" s="44"/>
      <c r="C8" s="38"/>
      <c r="D8" s="143" t="s">
        <v>120</v>
      </c>
      <c r="E8" s="38"/>
      <c r="F8" s="38"/>
      <c r="G8" s="38"/>
      <c r="H8" s="38"/>
      <c r="I8" s="145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6" t="s">
        <v>807</v>
      </c>
      <c r="F9" s="38"/>
      <c r="G9" s="38"/>
      <c r="H9" s="38"/>
      <c r="I9" s="14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3" t="s">
        <v>18</v>
      </c>
      <c r="E11" s="38"/>
      <c r="F11" s="147" t="s">
        <v>1</v>
      </c>
      <c r="G11" s="38"/>
      <c r="H11" s="38"/>
      <c r="I11" s="148" t="s">
        <v>19</v>
      </c>
      <c r="J11" s="147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3" t="s">
        <v>20</v>
      </c>
      <c r="E12" s="38"/>
      <c r="F12" s="147" t="s">
        <v>21</v>
      </c>
      <c r="G12" s="38"/>
      <c r="H12" s="38"/>
      <c r="I12" s="148" t="s">
        <v>22</v>
      </c>
      <c r="J12" s="149" t="str">
        <f>'Rekapitulace stavby'!AN8</f>
        <v>22. 9. 2019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3" t="s">
        <v>24</v>
      </c>
      <c r="E14" s="38"/>
      <c r="F14" s="38"/>
      <c r="G14" s="38"/>
      <c r="H14" s="38"/>
      <c r="I14" s="148" t="s">
        <v>25</v>
      </c>
      <c r="J14" s="147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7" t="s">
        <v>27</v>
      </c>
      <c r="F15" s="38"/>
      <c r="G15" s="38"/>
      <c r="H15" s="38"/>
      <c r="I15" s="148" t="s">
        <v>28</v>
      </c>
      <c r="J15" s="147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5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3" t="s">
        <v>30</v>
      </c>
      <c r="E17" s="38"/>
      <c r="F17" s="38"/>
      <c r="G17" s="38"/>
      <c r="H17" s="38"/>
      <c r="I17" s="148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7"/>
      <c r="G18" s="147"/>
      <c r="H18" s="147"/>
      <c r="I18" s="148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5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3" t="s">
        <v>32</v>
      </c>
      <c r="E20" s="38"/>
      <c r="F20" s="38"/>
      <c r="G20" s="38"/>
      <c r="H20" s="38"/>
      <c r="I20" s="148" t="s">
        <v>25</v>
      </c>
      <c r="J20" s="147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7" t="s">
        <v>34</v>
      </c>
      <c r="F21" s="38"/>
      <c r="G21" s="38"/>
      <c r="H21" s="38"/>
      <c r="I21" s="148" t="s">
        <v>28</v>
      </c>
      <c r="J21" s="14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5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3" t="s">
        <v>37</v>
      </c>
      <c r="E23" s="38"/>
      <c r="F23" s="38"/>
      <c r="G23" s="38"/>
      <c r="H23" s="38"/>
      <c r="I23" s="148" t="s">
        <v>25</v>
      </c>
      <c r="J23" s="147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7" t="s">
        <v>39</v>
      </c>
      <c r="F24" s="38"/>
      <c r="G24" s="38"/>
      <c r="H24" s="38"/>
      <c r="I24" s="148" t="s">
        <v>28</v>
      </c>
      <c r="J24" s="147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5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3" t="s">
        <v>41</v>
      </c>
      <c r="E26" s="38"/>
      <c r="F26" s="38"/>
      <c r="G26" s="38"/>
      <c r="H26" s="38"/>
      <c r="I26" s="14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6"/>
      <c r="E29" s="156"/>
      <c r="F29" s="156"/>
      <c r="G29" s="156"/>
      <c r="H29" s="156"/>
      <c r="I29" s="157"/>
      <c r="J29" s="156"/>
      <c r="K29" s="156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8" t="s">
        <v>42</v>
      </c>
      <c r="E30" s="38"/>
      <c r="F30" s="38"/>
      <c r="G30" s="38"/>
      <c r="H30" s="38"/>
      <c r="I30" s="145"/>
      <c r="J30" s="159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6"/>
      <c r="E31" s="156"/>
      <c r="F31" s="156"/>
      <c r="G31" s="156"/>
      <c r="H31" s="156"/>
      <c r="I31" s="157"/>
      <c r="J31" s="156"/>
      <c r="K31" s="156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0" t="s">
        <v>44</v>
      </c>
      <c r="G32" s="38"/>
      <c r="H32" s="38"/>
      <c r="I32" s="161" t="s">
        <v>43</v>
      </c>
      <c r="J32" s="160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2" t="s">
        <v>46</v>
      </c>
      <c r="E33" s="143" t="s">
        <v>47</v>
      </c>
      <c r="F33" s="163">
        <f>ROUND((SUM(BE120:BE135)),  2)</f>
        <v>0</v>
      </c>
      <c r="G33" s="38"/>
      <c r="H33" s="38"/>
      <c r="I33" s="164">
        <v>0.20999999999999999</v>
      </c>
      <c r="J33" s="163">
        <f>ROUND(((SUM(BE120:BE135))*I33),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3" t="s">
        <v>48</v>
      </c>
      <c r="F34" s="163">
        <f>ROUND((SUM(BF120:BF135)),  2)</f>
        <v>0</v>
      </c>
      <c r="G34" s="38"/>
      <c r="H34" s="38"/>
      <c r="I34" s="164">
        <v>0.14999999999999999</v>
      </c>
      <c r="J34" s="163">
        <f>ROUND(((SUM(BF120:BF135))*I34),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3" t="s">
        <v>49</v>
      </c>
      <c r="F35" s="163">
        <f>ROUND((SUM(BG120:BG135)),  2)</f>
        <v>0</v>
      </c>
      <c r="G35" s="38"/>
      <c r="H35" s="38"/>
      <c r="I35" s="164">
        <v>0.20999999999999999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3" t="s">
        <v>50</v>
      </c>
      <c r="F36" s="163">
        <f>ROUND((SUM(BH120:BH135)),  2)</f>
        <v>0</v>
      </c>
      <c r="G36" s="38"/>
      <c r="H36" s="38"/>
      <c r="I36" s="164">
        <v>0.14999999999999999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3" t="s">
        <v>51</v>
      </c>
      <c r="F37" s="163">
        <f>ROUND((SUM(BI120:BI135)),  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5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5"/>
      <c r="D39" s="166" t="s">
        <v>52</v>
      </c>
      <c r="E39" s="167"/>
      <c r="F39" s="167"/>
      <c r="G39" s="168" t="s">
        <v>53</v>
      </c>
      <c r="H39" s="169" t="s">
        <v>54</v>
      </c>
      <c r="I39" s="170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5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6" t="s">
        <v>57</v>
      </c>
      <c r="E61" s="177"/>
      <c r="F61" s="178" t="s">
        <v>58</v>
      </c>
      <c r="G61" s="176" t="s">
        <v>57</v>
      </c>
      <c r="H61" s="177"/>
      <c r="I61" s="179"/>
      <c r="J61" s="180" t="s">
        <v>58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59</v>
      </c>
      <c r="E65" s="181"/>
      <c r="F65" s="181"/>
      <c r="G65" s="173" t="s">
        <v>60</v>
      </c>
      <c r="H65" s="181"/>
      <c r="I65" s="182"/>
      <c r="J65" s="181"/>
      <c r="K65" s="18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6" t="s">
        <v>57</v>
      </c>
      <c r="E76" s="177"/>
      <c r="F76" s="178" t="s">
        <v>58</v>
      </c>
      <c r="G76" s="176" t="s">
        <v>57</v>
      </c>
      <c r="H76" s="177"/>
      <c r="I76" s="179"/>
      <c r="J76" s="180" t="s">
        <v>58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182</v>
      </c>
      <c r="D82" s="40"/>
      <c r="E82" s="40"/>
      <c r="F82" s="40"/>
      <c r="G82" s="40"/>
      <c r="H82" s="40"/>
      <c r="I82" s="14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9" t="str">
        <f>E7</f>
        <v>Vršovická, č. akce 999442, Praha 10</v>
      </c>
      <c r="F85" s="32"/>
      <c r="G85" s="32"/>
      <c r="H85" s="32"/>
      <c r="I85" s="14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120</v>
      </c>
      <c r="D86" s="40"/>
      <c r="E86" s="40"/>
      <c r="F86" s="40"/>
      <c r="G86" s="40"/>
      <c r="H86" s="40"/>
      <c r="I86" s="14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ON - Ostatní náklady</v>
      </c>
      <c r="F87" s="40"/>
      <c r="G87" s="40"/>
      <c r="H87" s="40"/>
      <c r="I87" s="14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křižovatka Vršovická x U Slavie x Bělocerkevská</v>
      </c>
      <c r="G89" s="40"/>
      <c r="H89" s="40"/>
      <c r="I89" s="148" t="s">
        <v>22</v>
      </c>
      <c r="J89" s="79" t="str">
        <f>IF(J12="","",J12)</f>
        <v>22. 9. 2019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8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8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90" t="s">
        <v>183</v>
      </c>
      <c r="D94" s="191"/>
      <c r="E94" s="191"/>
      <c r="F94" s="191"/>
      <c r="G94" s="191"/>
      <c r="H94" s="191"/>
      <c r="I94" s="192"/>
      <c r="J94" s="193" t="s">
        <v>184</v>
      </c>
      <c r="K94" s="191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4" t="s">
        <v>185</v>
      </c>
      <c r="D96" s="40"/>
      <c r="E96" s="40"/>
      <c r="F96" s="40"/>
      <c r="G96" s="40"/>
      <c r="H96" s="40"/>
      <c r="I96" s="145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186</v>
      </c>
    </row>
    <row r="97" s="9" customFormat="1" ht="24.96" customHeight="1">
      <c r="A97" s="9"/>
      <c r="B97" s="195"/>
      <c r="C97" s="196"/>
      <c r="D97" s="197" t="s">
        <v>789</v>
      </c>
      <c r="E97" s="198"/>
      <c r="F97" s="198"/>
      <c r="G97" s="198"/>
      <c r="H97" s="198"/>
      <c r="I97" s="199"/>
      <c r="J97" s="200">
        <f>J121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808</v>
      </c>
      <c r="E98" s="205"/>
      <c r="F98" s="205"/>
      <c r="G98" s="205"/>
      <c r="H98" s="205"/>
      <c r="I98" s="206"/>
      <c r="J98" s="207">
        <f>J122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809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792</v>
      </c>
      <c r="E100" s="205"/>
      <c r="F100" s="205"/>
      <c r="G100" s="205"/>
      <c r="H100" s="205"/>
      <c r="I100" s="206"/>
      <c r="J100" s="207">
        <f>J133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5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8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196</v>
      </c>
      <c r="D107" s="40"/>
      <c r="E107" s="40"/>
      <c r="F107" s="40"/>
      <c r="G107" s="40"/>
      <c r="H107" s="40"/>
      <c r="I107" s="14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89" t="str">
        <f>E7</f>
        <v>Vršovická, č. akce 999442, Praha 10</v>
      </c>
      <c r="F110" s="32"/>
      <c r="G110" s="32"/>
      <c r="H110" s="32"/>
      <c r="I110" s="14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120</v>
      </c>
      <c r="D111" s="40"/>
      <c r="E111" s="40"/>
      <c r="F111" s="40"/>
      <c r="G111" s="40"/>
      <c r="H111" s="40"/>
      <c r="I111" s="14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ON - Ostatní náklady</v>
      </c>
      <c r="F112" s="40"/>
      <c r="G112" s="40"/>
      <c r="H112" s="40"/>
      <c r="I112" s="14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křižovatka Vršovická x U Slavie x Bělocerkevská</v>
      </c>
      <c r="G114" s="40"/>
      <c r="H114" s="40"/>
      <c r="I114" s="148" t="s">
        <v>22</v>
      </c>
      <c r="J114" s="79" t="str">
        <f>IF(J12="","",J12)</f>
        <v>22. 9. 2019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Technická správa komunikací hl. m. Prahy a.s.</v>
      </c>
      <c r="G116" s="40"/>
      <c r="H116" s="40"/>
      <c r="I116" s="148" t="s">
        <v>32</v>
      </c>
      <c r="J116" s="36" t="str">
        <f>E21</f>
        <v>DIPRO, spol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8" t="s">
        <v>37</v>
      </c>
      <c r="J117" s="36" t="str">
        <f>E24</f>
        <v>TMI Building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9"/>
      <c r="B119" s="210"/>
      <c r="C119" s="211" t="s">
        <v>197</v>
      </c>
      <c r="D119" s="212" t="s">
        <v>67</v>
      </c>
      <c r="E119" s="212" t="s">
        <v>63</v>
      </c>
      <c r="F119" s="212" t="s">
        <v>64</v>
      </c>
      <c r="G119" s="212" t="s">
        <v>198</v>
      </c>
      <c r="H119" s="212" t="s">
        <v>199</v>
      </c>
      <c r="I119" s="213" t="s">
        <v>200</v>
      </c>
      <c r="J119" s="212" t="s">
        <v>184</v>
      </c>
      <c r="K119" s="214" t="s">
        <v>201</v>
      </c>
      <c r="L119" s="215"/>
      <c r="M119" s="100" t="s">
        <v>1</v>
      </c>
      <c r="N119" s="101" t="s">
        <v>46</v>
      </c>
      <c r="O119" s="101" t="s">
        <v>202</v>
      </c>
      <c r="P119" s="101" t="s">
        <v>203</v>
      </c>
      <c r="Q119" s="101" t="s">
        <v>204</v>
      </c>
      <c r="R119" s="101" t="s">
        <v>205</v>
      </c>
      <c r="S119" s="101" t="s">
        <v>206</v>
      </c>
      <c r="T119" s="102" t="s">
        <v>207</v>
      </c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</row>
    <row r="120" s="2" customFormat="1" ht="22.8" customHeight="1">
      <c r="A120" s="38"/>
      <c r="B120" s="39"/>
      <c r="C120" s="107" t="s">
        <v>208</v>
      </c>
      <c r="D120" s="40"/>
      <c r="E120" s="40"/>
      <c r="F120" s="40"/>
      <c r="G120" s="40"/>
      <c r="H120" s="40"/>
      <c r="I120" s="145"/>
      <c r="J120" s="216">
        <f>BK120</f>
        <v>0</v>
      </c>
      <c r="K120" s="40"/>
      <c r="L120" s="44"/>
      <c r="M120" s="103"/>
      <c r="N120" s="217"/>
      <c r="O120" s="104"/>
      <c r="P120" s="218">
        <f>P121</f>
        <v>0</v>
      </c>
      <c r="Q120" s="104"/>
      <c r="R120" s="218">
        <f>R121</f>
        <v>0</v>
      </c>
      <c r="S120" s="104"/>
      <c r="T120" s="219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81</v>
      </c>
      <c r="AU120" s="17" t="s">
        <v>186</v>
      </c>
      <c r="BK120" s="220">
        <f>BK121</f>
        <v>0</v>
      </c>
    </row>
    <row r="121" s="12" customFormat="1" ht="25.92" customHeight="1">
      <c r="A121" s="12"/>
      <c r="B121" s="221"/>
      <c r="C121" s="222"/>
      <c r="D121" s="223" t="s">
        <v>81</v>
      </c>
      <c r="E121" s="224" t="s">
        <v>92</v>
      </c>
      <c r="F121" s="224" t="s">
        <v>93</v>
      </c>
      <c r="G121" s="222"/>
      <c r="H121" s="222"/>
      <c r="I121" s="225"/>
      <c r="J121" s="226">
        <f>BK121</f>
        <v>0</v>
      </c>
      <c r="K121" s="222"/>
      <c r="L121" s="227"/>
      <c r="M121" s="228"/>
      <c r="N121" s="229"/>
      <c r="O121" s="229"/>
      <c r="P121" s="230">
        <f>P122+P127+P133</f>
        <v>0</v>
      </c>
      <c r="Q121" s="229"/>
      <c r="R121" s="230">
        <f>R122+R127+R133</f>
        <v>0</v>
      </c>
      <c r="S121" s="229"/>
      <c r="T121" s="231">
        <f>T122+T127+T133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238</v>
      </c>
      <c r="AT121" s="233" t="s">
        <v>81</v>
      </c>
      <c r="AU121" s="233" t="s">
        <v>82</v>
      </c>
      <c r="AY121" s="232" t="s">
        <v>211</v>
      </c>
      <c r="BK121" s="234">
        <f>BK122+BK127+BK133</f>
        <v>0</v>
      </c>
    </row>
    <row r="122" s="12" customFormat="1" ht="22.8" customHeight="1">
      <c r="A122" s="12"/>
      <c r="B122" s="221"/>
      <c r="C122" s="222"/>
      <c r="D122" s="223" t="s">
        <v>81</v>
      </c>
      <c r="E122" s="235" t="s">
        <v>810</v>
      </c>
      <c r="F122" s="235" t="s">
        <v>811</v>
      </c>
      <c r="G122" s="222"/>
      <c r="H122" s="222"/>
      <c r="I122" s="225"/>
      <c r="J122" s="236">
        <f>BK122</f>
        <v>0</v>
      </c>
      <c r="K122" s="222"/>
      <c r="L122" s="227"/>
      <c r="M122" s="228"/>
      <c r="N122" s="229"/>
      <c r="O122" s="229"/>
      <c r="P122" s="230">
        <f>SUM(P123:P126)</f>
        <v>0</v>
      </c>
      <c r="Q122" s="229"/>
      <c r="R122" s="230">
        <f>SUM(R123:R126)</f>
        <v>0</v>
      </c>
      <c r="S122" s="229"/>
      <c r="T122" s="23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238</v>
      </c>
      <c r="AT122" s="233" t="s">
        <v>81</v>
      </c>
      <c r="AU122" s="233" t="s">
        <v>14</v>
      </c>
      <c r="AY122" s="232" t="s">
        <v>211</v>
      </c>
      <c r="BK122" s="234">
        <f>SUM(BK123:BK126)</f>
        <v>0</v>
      </c>
    </row>
    <row r="123" s="2" customFormat="1" ht="16.5" customHeight="1">
      <c r="A123" s="38"/>
      <c r="B123" s="39"/>
      <c r="C123" s="237" t="s">
        <v>14</v>
      </c>
      <c r="D123" s="237" t="s">
        <v>213</v>
      </c>
      <c r="E123" s="238" t="s">
        <v>812</v>
      </c>
      <c r="F123" s="239" t="s">
        <v>813</v>
      </c>
      <c r="G123" s="240" t="s">
        <v>796</v>
      </c>
      <c r="H123" s="241">
        <v>1</v>
      </c>
      <c r="I123" s="242"/>
      <c r="J123" s="243">
        <f>ROUND(I123*H123,2)</f>
        <v>0</v>
      </c>
      <c r="K123" s="239" t="s">
        <v>216</v>
      </c>
      <c r="L123" s="44"/>
      <c r="M123" s="244" t="s">
        <v>1</v>
      </c>
      <c r="N123" s="245" t="s">
        <v>47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797</v>
      </c>
      <c r="AT123" s="248" t="s">
        <v>213</v>
      </c>
      <c r="AU123" s="248" t="s">
        <v>91</v>
      </c>
      <c r="AY123" s="17" t="s">
        <v>211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14</v>
      </c>
      <c r="BK123" s="249">
        <f>ROUND(I123*H123,2)</f>
        <v>0</v>
      </c>
      <c r="BL123" s="17" t="s">
        <v>797</v>
      </c>
      <c r="BM123" s="248" t="s">
        <v>814</v>
      </c>
    </row>
    <row r="124" s="2" customFormat="1" ht="16.5" customHeight="1">
      <c r="A124" s="38"/>
      <c r="B124" s="39"/>
      <c r="C124" s="237" t="s">
        <v>91</v>
      </c>
      <c r="D124" s="237" t="s">
        <v>213</v>
      </c>
      <c r="E124" s="238" t="s">
        <v>815</v>
      </c>
      <c r="F124" s="239" t="s">
        <v>816</v>
      </c>
      <c r="G124" s="240" t="s">
        <v>796</v>
      </c>
      <c r="H124" s="241">
        <v>1</v>
      </c>
      <c r="I124" s="242"/>
      <c r="J124" s="243">
        <f>ROUND(I124*H124,2)</f>
        <v>0</v>
      </c>
      <c r="K124" s="239" t="s">
        <v>216</v>
      </c>
      <c r="L124" s="44"/>
      <c r="M124" s="244" t="s">
        <v>1</v>
      </c>
      <c r="N124" s="245" t="s">
        <v>47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797</v>
      </c>
      <c r="AT124" s="248" t="s">
        <v>213</v>
      </c>
      <c r="AU124" s="248" t="s">
        <v>91</v>
      </c>
      <c r="AY124" s="17" t="s">
        <v>211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14</v>
      </c>
      <c r="BK124" s="249">
        <f>ROUND(I124*H124,2)</f>
        <v>0</v>
      </c>
      <c r="BL124" s="17" t="s">
        <v>797</v>
      </c>
      <c r="BM124" s="248" t="s">
        <v>817</v>
      </c>
    </row>
    <row r="125" s="2" customFormat="1" ht="16.5" customHeight="1">
      <c r="A125" s="38"/>
      <c r="B125" s="39"/>
      <c r="C125" s="237" t="s">
        <v>225</v>
      </c>
      <c r="D125" s="237" t="s">
        <v>213</v>
      </c>
      <c r="E125" s="238" t="s">
        <v>818</v>
      </c>
      <c r="F125" s="239" t="s">
        <v>819</v>
      </c>
      <c r="G125" s="240" t="s">
        <v>796</v>
      </c>
      <c r="H125" s="241">
        <v>1</v>
      </c>
      <c r="I125" s="242"/>
      <c r="J125" s="243">
        <f>ROUND(I125*H125,2)</f>
        <v>0</v>
      </c>
      <c r="K125" s="239" t="s">
        <v>216</v>
      </c>
      <c r="L125" s="44"/>
      <c r="M125" s="244" t="s">
        <v>1</v>
      </c>
      <c r="N125" s="245" t="s">
        <v>47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797</v>
      </c>
      <c r="AT125" s="248" t="s">
        <v>213</v>
      </c>
      <c r="AU125" s="248" t="s">
        <v>91</v>
      </c>
      <c r="AY125" s="17" t="s">
        <v>211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14</v>
      </c>
      <c r="BK125" s="249">
        <f>ROUND(I125*H125,2)</f>
        <v>0</v>
      </c>
      <c r="BL125" s="17" t="s">
        <v>797</v>
      </c>
      <c r="BM125" s="248" t="s">
        <v>820</v>
      </c>
    </row>
    <row r="126" s="2" customFormat="1" ht="24" customHeight="1">
      <c r="A126" s="38"/>
      <c r="B126" s="39"/>
      <c r="C126" s="237" t="s">
        <v>217</v>
      </c>
      <c r="D126" s="237" t="s">
        <v>213</v>
      </c>
      <c r="E126" s="238" t="s">
        <v>821</v>
      </c>
      <c r="F126" s="239" t="s">
        <v>822</v>
      </c>
      <c r="G126" s="240" t="s">
        <v>796</v>
      </c>
      <c r="H126" s="241">
        <v>1</v>
      </c>
      <c r="I126" s="242"/>
      <c r="J126" s="243">
        <f>ROUND(I126*H126,2)</f>
        <v>0</v>
      </c>
      <c r="K126" s="239" t="s">
        <v>216</v>
      </c>
      <c r="L126" s="44"/>
      <c r="M126" s="244" t="s">
        <v>1</v>
      </c>
      <c r="N126" s="245" t="s">
        <v>47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797</v>
      </c>
      <c r="AT126" s="248" t="s">
        <v>213</v>
      </c>
      <c r="AU126" s="248" t="s">
        <v>91</v>
      </c>
      <c r="AY126" s="17" t="s">
        <v>211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14</v>
      </c>
      <c r="BK126" s="249">
        <f>ROUND(I126*H126,2)</f>
        <v>0</v>
      </c>
      <c r="BL126" s="17" t="s">
        <v>797</v>
      </c>
      <c r="BM126" s="248" t="s">
        <v>823</v>
      </c>
    </row>
    <row r="127" s="12" customFormat="1" ht="22.8" customHeight="1">
      <c r="A127" s="12"/>
      <c r="B127" s="221"/>
      <c r="C127" s="222"/>
      <c r="D127" s="223" t="s">
        <v>81</v>
      </c>
      <c r="E127" s="235" t="s">
        <v>824</v>
      </c>
      <c r="F127" s="235" t="s">
        <v>825</v>
      </c>
      <c r="G127" s="222"/>
      <c r="H127" s="222"/>
      <c r="I127" s="225"/>
      <c r="J127" s="236">
        <f>BK127</f>
        <v>0</v>
      </c>
      <c r="K127" s="222"/>
      <c r="L127" s="227"/>
      <c r="M127" s="228"/>
      <c r="N127" s="229"/>
      <c r="O127" s="229"/>
      <c r="P127" s="230">
        <f>SUM(P128:P132)</f>
        <v>0</v>
      </c>
      <c r="Q127" s="229"/>
      <c r="R127" s="230">
        <f>SUM(R128:R132)</f>
        <v>0</v>
      </c>
      <c r="S127" s="229"/>
      <c r="T127" s="231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2" t="s">
        <v>238</v>
      </c>
      <c r="AT127" s="233" t="s">
        <v>81</v>
      </c>
      <c r="AU127" s="233" t="s">
        <v>14</v>
      </c>
      <c r="AY127" s="232" t="s">
        <v>211</v>
      </c>
      <c r="BK127" s="234">
        <f>SUM(BK128:BK132)</f>
        <v>0</v>
      </c>
    </row>
    <row r="128" s="2" customFormat="1" ht="16.5" customHeight="1">
      <c r="A128" s="38"/>
      <c r="B128" s="39"/>
      <c r="C128" s="237" t="s">
        <v>238</v>
      </c>
      <c r="D128" s="237" t="s">
        <v>213</v>
      </c>
      <c r="E128" s="238" t="s">
        <v>826</v>
      </c>
      <c r="F128" s="239" t="s">
        <v>827</v>
      </c>
      <c r="G128" s="240" t="s">
        <v>796</v>
      </c>
      <c r="H128" s="241">
        <v>1</v>
      </c>
      <c r="I128" s="242"/>
      <c r="J128" s="243">
        <f>ROUND(I128*H128,2)</f>
        <v>0</v>
      </c>
      <c r="K128" s="239" t="s">
        <v>216</v>
      </c>
      <c r="L128" s="44"/>
      <c r="M128" s="244" t="s">
        <v>1</v>
      </c>
      <c r="N128" s="245" t="s">
        <v>47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797</v>
      </c>
      <c r="AT128" s="248" t="s">
        <v>213</v>
      </c>
      <c r="AU128" s="248" t="s">
        <v>91</v>
      </c>
      <c r="AY128" s="17" t="s">
        <v>211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14</v>
      </c>
      <c r="BK128" s="249">
        <f>ROUND(I128*H128,2)</f>
        <v>0</v>
      </c>
      <c r="BL128" s="17" t="s">
        <v>797</v>
      </c>
      <c r="BM128" s="248" t="s">
        <v>828</v>
      </c>
    </row>
    <row r="129" s="2" customFormat="1">
      <c r="A129" s="38"/>
      <c r="B129" s="39"/>
      <c r="C129" s="40"/>
      <c r="D129" s="252" t="s">
        <v>282</v>
      </c>
      <c r="E129" s="40"/>
      <c r="F129" s="273" t="s">
        <v>829</v>
      </c>
      <c r="G129" s="40"/>
      <c r="H129" s="40"/>
      <c r="I129" s="145"/>
      <c r="J129" s="40"/>
      <c r="K129" s="40"/>
      <c r="L129" s="44"/>
      <c r="M129" s="274"/>
      <c r="N129" s="27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282</v>
      </c>
      <c r="AU129" s="17" t="s">
        <v>91</v>
      </c>
    </row>
    <row r="130" s="2" customFormat="1" ht="16.5" customHeight="1">
      <c r="A130" s="38"/>
      <c r="B130" s="39"/>
      <c r="C130" s="237" t="s">
        <v>249</v>
      </c>
      <c r="D130" s="237" t="s">
        <v>213</v>
      </c>
      <c r="E130" s="238" t="s">
        <v>830</v>
      </c>
      <c r="F130" s="239" t="s">
        <v>831</v>
      </c>
      <c r="G130" s="240" t="s">
        <v>796</v>
      </c>
      <c r="H130" s="241">
        <v>1</v>
      </c>
      <c r="I130" s="242"/>
      <c r="J130" s="243">
        <f>ROUND(I130*H130,2)</f>
        <v>0</v>
      </c>
      <c r="K130" s="239" t="s">
        <v>216</v>
      </c>
      <c r="L130" s="44"/>
      <c r="M130" s="244" t="s">
        <v>1</v>
      </c>
      <c r="N130" s="245" t="s">
        <v>47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797</v>
      </c>
      <c r="AT130" s="248" t="s">
        <v>213</v>
      </c>
      <c r="AU130" s="248" t="s">
        <v>91</v>
      </c>
      <c r="AY130" s="17" t="s">
        <v>211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14</v>
      </c>
      <c r="BK130" s="249">
        <f>ROUND(I130*H130,2)</f>
        <v>0</v>
      </c>
      <c r="BL130" s="17" t="s">
        <v>797</v>
      </c>
      <c r="BM130" s="248" t="s">
        <v>832</v>
      </c>
    </row>
    <row r="131" s="2" customFormat="1" ht="16.5" customHeight="1">
      <c r="A131" s="38"/>
      <c r="B131" s="39"/>
      <c r="C131" s="237" t="s">
        <v>255</v>
      </c>
      <c r="D131" s="237" t="s">
        <v>213</v>
      </c>
      <c r="E131" s="238" t="s">
        <v>833</v>
      </c>
      <c r="F131" s="239" t="s">
        <v>834</v>
      </c>
      <c r="G131" s="240" t="s">
        <v>389</v>
      </c>
      <c r="H131" s="241">
        <v>2</v>
      </c>
      <c r="I131" s="242"/>
      <c r="J131" s="243">
        <f>ROUND(I131*H131,2)</f>
        <v>0</v>
      </c>
      <c r="K131" s="239" t="s">
        <v>1</v>
      </c>
      <c r="L131" s="44"/>
      <c r="M131" s="244" t="s">
        <v>1</v>
      </c>
      <c r="N131" s="245" t="s">
        <v>47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217</v>
      </c>
      <c r="AT131" s="248" t="s">
        <v>213</v>
      </c>
      <c r="AU131" s="248" t="s">
        <v>91</v>
      </c>
      <c r="AY131" s="17" t="s">
        <v>211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14</v>
      </c>
      <c r="BK131" s="249">
        <f>ROUND(I131*H131,2)</f>
        <v>0</v>
      </c>
      <c r="BL131" s="17" t="s">
        <v>217</v>
      </c>
      <c r="BM131" s="248" t="s">
        <v>835</v>
      </c>
    </row>
    <row r="132" s="2" customFormat="1" ht="16.5" customHeight="1">
      <c r="A132" s="38"/>
      <c r="B132" s="39"/>
      <c r="C132" s="237" t="s">
        <v>261</v>
      </c>
      <c r="D132" s="237" t="s">
        <v>213</v>
      </c>
      <c r="E132" s="238" t="s">
        <v>836</v>
      </c>
      <c r="F132" s="239" t="s">
        <v>837</v>
      </c>
      <c r="G132" s="240" t="s">
        <v>796</v>
      </c>
      <c r="H132" s="241">
        <v>1</v>
      </c>
      <c r="I132" s="242"/>
      <c r="J132" s="243">
        <f>ROUND(I132*H132,2)</f>
        <v>0</v>
      </c>
      <c r="K132" s="239" t="s">
        <v>1</v>
      </c>
      <c r="L132" s="44"/>
      <c r="M132" s="244" t="s">
        <v>1</v>
      </c>
      <c r="N132" s="245" t="s">
        <v>47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217</v>
      </c>
      <c r="AT132" s="248" t="s">
        <v>213</v>
      </c>
      <c r="AU132" s="248" t="s">
        <v>91</v>
      </c>
      <c r="AY132" s="17" t="s">
        <v>211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14</v>
      </c>
      <c r="BK132" s="249">
        <f>ROUND(I132*H132,2)</f>
        <v>0</v>
      </c>
      <c r="BL132" s="17" t="s">
        <v>217</v>
      </c>
      <c r="BM132" s="248" t="s">
        <v>838</v>
      </c>
    </row>
    <row r="133" s="12" customFormat="1" ht="22.8" customHeight="1">
      <c r="A133" s="12"/>
      <c r="B133" s="221"/>
      <c r="C133" s="222"/>
      <c r="D133" s="223" t="s">
        <v>81</v>
      </c>
      <c r="E133" s="235" t="s">
        <v>803</v>
      </c>
      <c r="F133" s="235" t="s">
        <v>804</v>
      </c>
      <c r="G133" s="222"/>
      <c r="H133" s="222"/>
      <c r="I133" s="225"/>
      <c r="J133" s="236">
        <f>BK133</f>
        <v>0</v>
      </c>
      <c r="K133" s="222"/>
      <c r="L133" s="227"/>
      <c r="M133" s="228"/>
      <c r="N133" s="229"/>
      <c r="O133" s="229"/>
      <c r="P133" s="230">
        <f>SUM(P134:P135)</f>
        <v>0</v>
      </c>
      <c r="Q133" s="229"/>
      <c r="R133" s="230">
        <f>SUM(R134:R135)</f>
        <v>0</v>
      </c>
      <c r="S133" s="229"/>
      <c r="T133" s="231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2" t="s">
        <v>238</v>
      </c>
      <c r="AT133" s="233" t="s">
        <v>81</v>
      </c>
      <c r="AU133" s="233" t="s">
        <v>14</v>
      </c>
      <c r="AY133" s="232" t="s">
        <v>211</v>
      </c>
      <c r="BK133" s="234">
        <f>SUM(BK134:BK135)</f>
        <v>0</v>
      </c>
    </row>
    <row r="134" s="2" customFormat="1" ht="16.5" customHeight="1">
      <c r="A134" s="38"/>
      <c r="B134" s="39"/>
      <c r="C134" s="237" t="s">
        <v>266</v>
      </c>
      <c r="D134" s="237" t="s">
        <v>213</v>
      </c>
      <c r="E134" s="238" t="s">
        <v>839</v>
      </c>
      <c r="F134" s="239" t="s">
        <v>840</v>
      </c>
      <c r="G134" s="240" t="s">
        <v>796</v>
      </c>
      <c r="H134" s="241">
        <v>1</v>
      </c>
      <c r="I134" s="242"/>
      <c r="J134" s="243">
        <f>ROUND(I134*H134,2)</f>
        <v>0</v>
      </c>
      <c r="K134" s="239" t="s">
        <v>216</v>
      </c>
      <c r="L134" s="44"/>
      <c r="M134" s="244" t="s">
        <v>1</v>
      </c>
      <c r="N134" s="245" t="s">
        <v>47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797</v>
      </c>
      <c r="AT134" s="248" t="s">
        <v>213</v>
      </c>
      <c r="AU134" s="248" t="s">
        <v>91</v>
      </c>
      <c r="AY134" s="17" t="s">
        <v>211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14</v>
      </c>
      <c r="BK134" s="249">
        <f>ROUND(I134*H134,2)</f>
        <v>0</v>
      </c>
      <c r="BL134" s="17" t="s">
        <v>797</v>
      </c>
      <c r="BM134" s="248" t="s">
        <v>841</v>
      </c>
    </row>
    <row r="135" s="2" customFormat="1" ht="24" customHeight="1">
      <c r="A135" s="38"/>
      <c r="B135" s="39"/>
      <c r="C135" s="237" t="s">
        <v>270</v>
      </c>
      <c r="D135" s="237" t="s">
        <v>213</v>
      </c>
      <c r="E135" s="238" t="s">
        <v>842</v>
      </c>
      <c r="F135" s="239" t="s">
        <v>843</v>
      </c>
      <c r="G135" s="240" t="s">
        <v>796</v>
      </c>
      <c r="H135" s="241">
        <v>1</v>
      </c>
      <c r="I135" s="242"/>
      <c r="J135" s="243">
        <f>ROUND(I135*H135,2)</f>
        <v>0</v>
      </c>
      <c r="K135" s="239" t="s">
        <v>1</v>
      </c>
      <c r="L135" s="44"/>
      <c r="M135" s="296" t="s">
        <v>1</v>
      </c>
      <c r="N135" s="297" t="s">
        <v>47</v>
      </c>
      <c r="O135" s="298"/>
      <c r="P135" s="299">
        <f>O135*H135</f>
        <v>0</v>
      </c>
      <c r="Q135" s="299">
        <v>0</v>
      </c>
      <c r="R135" s="299">
        <f>Q135*H135</f>
        <v>0</v>
      </c>
      <c r="S135" s="299">
        <v>0</v>
      </c>
      <c r="T135" s="30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797</v>
      </c>
      <c r="AT135" s="248" t="s">
        <v>213</v>
      </c>
      <c r="AU135" s="248" t="s">
        <v>91</v>
      </c>
      <c r="AY135" s="17" t="s">
        <v>211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14</v>
      </c>
      <c r="BK135" s="249">
        <f>ROUND(I135*H135,2)</f>
        <v>0</v>
      </c>
      <c r="BL135" s="17" t="s">
        <v>797</v>
      </c>
      <c r="BM135" s="248" t="s">
        <v>844</v>
      </c>
    </row>
    <row r="136" s="2" customFormat="1" ht="6.96" customHeight="1">
      <c r="A136" s="38"/>
      <c r="B136" s="66"/>
      <c r="C136" s="67"/>
      <c r="D136" s="67"/>
      <c r="E136" s="67"/>
      <c r="F136" s="67"/>
      <c r="G136" s="67"/>
      <c r="H136" s="67"/>
      <c r="I136" s="185"/>
      <c r="J136" s="67"/>
      <c r="K136" s="67"/>
      <c r="L136" s="44"/>
      <c r="M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</sheetData>
  <sheetProtection sheet="1" autoFilter="0" formatColumns="0" formatRows="0" objects="1" scenarios="1" spinCount="100000" saltValue="RvQdqeBTYwlEbzYTTx721sIPdvXsFr1fk6vZve8suaZOMi13DKnK5V7fG1ONSRQ+baRcThkKjkAzf/uFGkghyw==" hashValue="OVl7Oeqm59eYFEzj6qorCMPkt7yLTQl47VbmWEiOm0dLpgj57O3bPgYqMbLoKM1J6vXathnhqgnoVi5IJDdLpg==" algorithmName="SHA-512" password="CC35"/>
  <autoFilter ref="C119:K13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450G0\Install</dc:creator>
  <cp:lastModifiedBy>450G0\Install</cp:lastModifiedBy>
  <dcterms:created xsi:type="dcterms:W3CDTF">2019-09-24T12:17:09Z</dcterms:created>
  <dcterms:modified xsi:type="dcterms:W3CDTF">2019-09-24T12:17:16Z</dcterms:modified>
</cp:coreProperties>
</file>